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Germagno\Documents\FINANZE\FLUSSI DI CASSA\"/>
    </mc:Choice>
  </mc:AlternateContent>
  <xr:revisionPtr revIDLastSave="0" documentId="8_{2111AD9A-C5BD-4F83-B364-AB27F217446A}" xr6:coauthVersionLast="47" xr6:coauthVersionMax="47" xr10:uidLastSave="{00000000-0000-0000-0000-000000000000}"/>
  <bookViews>
    <workbookView xWindow="-15" yWindow="1440" windowWidth="23205" windowHeight="1366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ModelloPianoFlussiCassa_PEG!$A$1:$N$264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54" i="6" l="1"/>
  <c r="M256" i="6" s="1"/>
  <c r="K254" i="6"/>
  <c r="K256" i="6" s="1"/>
  <c r="I254" i="6"/>
  <c r="I256" i="6" s="1"/>
  <c r="G254" i="6"/>
  <c r="G256" i="6" s="1"/>
  <c r="N250" i="6"/>
  <c r="L250" i="6"/>
  <c r="J250" i="6"/>
  <c r="H250" i="6"/>
  <c r="N243" i="6"/>
  <c r="N254" i="6" s="1"/>
  <c r="L243" i="6"/>
  <c r="L254" i="6" s="1"/>
  <c r="J243" i="6"/>
  <c r="J254" i="6" s="1"/>
  <c r="J256" i="6" s="1"/>
  <c r="H243" i="6"/>
  <c r="H254" i="6" s="1"/>
  <c r="H256" i="6" s="1"/>
  <c r="N242" i="6"/>
  <c r="M242" i="6"/>
  <c r="L242" i="6"/>
  <c r="K242" i="6"/>
  <c r="J242" i="6"/>
  <c r="I242" i="6"/>
  <c r="H242" i="6"/>
  <c r="G242" i="6"/>
  <c r="N240" i="6"/>
  <c r="M240" i="6"/>
  <c r="L240" i="6"/>
  <c r="K240" i="6"/>
  <c r="J240" i="6"/>
  <c r="I240" i="6"/>
  <c r="H240" i="6"/>
  <c r="G240" i="6"/>
  <c r="N233" i="6"/>
  <c r="M233" i="6"/>
  <c r="L233" i="6"/>
  <c r="K233" i="6"/>
  <c r="J233" i="6"/>
  <c r="I233" i="6"/>
  <c r="H233" i="6"/>
  <c r="G233" i="6"/>
  <c r="M228" i="6"/>
  <c r="K228" i="6"/>
  <c r="I228" i="6"/>
  <c r="G228" i="6"/>
  <c r="N219" i="6"/>
  <c r="L219" i="6"/>
  <c r="L228" i="6" s="1"/>
  <c r="J219" i="6"/>
  <c r="J228" i="6" s="1"/>
  <c r="H219" i="6"/>
  <c r="H228" i="6" s="1"/>
  <c r="N210" i="6"/>
  <c r="N228" i="6" s="1"/>
  <c r="L210" i="6"/>
  <c r="J210" i="6"/>
  <c r="H210" i="6"/>
  <c r="M208" i="6"/>
  <c r="K208" i="6"/>
  <c r="I208" i="6"/>
  <c r="G208" i="6"/>
  <c r="N196" i="6"/>
  <c r="N208" i="6" s="1"/>
  <c r="L196" i="6"/>
  <c r="J196" i="6"/>
  <c r="H196" i="6"/>
  <c r="N193" i="6"/>
  <c r="L193" i="6"/>
  <c r="L208" i="6" s="1"/>
  <c r="J193" i="6"/>
  <c r="H193" i="6"/>
  <c r="N185" i="6"/>
  <c r="L185" i="6"/>
  <c r="J185" i="6"/>
  <c r="J208" i="6" s="1"/>
  <c r="H185" i="6"/>
  <c r="H208" i="6" s="1"/>
  <c r="N162" i="6"/>
  <c r="L162" i="6"/>
  <c r="J162" i="6"/>
  <c r="H162" i="6"/>
  <c r="N115" i="6"/>
  <c r="L115" i="6"/>
  <c r="J115" i="6"/>
  <c r="H115" i="6"/>
  <c r="N112" i="6"/>
  <c r="L112" i="6"/>
  <c r="J112" i="6"/>
  <c r="H112" i="6"/>
  <c r="N107" i="6"/>
  <c r="L107" i="6"/>
  <c r="J107" i="6"/>
  <c r="H107" i="6"/>
  <c r="N102" i="6"/>
  <c r="N260" i="6" s="1"/>
  <c r="L102" i="6"/>
  <c r="L260" i="6" s="1"/>
  <c r="J102" i="6"/>
  <c r="J260" i="6" s="1"/>
  <c r="H102" i="6"/>
  <c r="H260" i="6" s="1"/>
  <c r="M97" i="6"/>
  <c r="K97" i="6"/>
  <c r="I97" i="6"/>
  <c r="I99" i="6" s="1"/>
  <c r="I101" i="6" s="1"/>
  <c r="I259" i="6" s="1"/>
  <c r="G97" i="6"/>
  <c r="N93" i="6"/>
  <c r="L93" i="6"/>
  <c r="L97" i="6" s="1"/>
  <c r="J93" i="6"/>
  <c r="J97" i="6" s="1"/>
  <c r="H93" i="6"/>
  <c r="H97" i="6" s="1"/>
  <c r="H99" i="6" s="1"/>
  <c r="H101" i="6" s="1"/>
  <c r="N87" i="6"/>
  <c r="N97" i="6" s="1"/>
  <c r="N99" i="6" s="1"/>
  <c r="N101" i="6" s="1"/>
  <c r="L87" i="6"/>
  <c r="J87" i="6"/>
  <c r="H87" i="6"/>
  <c r="N86" i="6"/>
  <c r="M86" i="6"/>
  <c r="M99" i="6" s="1"/>
  <c r="M101" i="6" s="1"/>
  <c r="M259" i="6" s="1"/>
  <c r="L86" i="6"/>
  <c r="K86" i="6"/>
  <c r="K99" i="6" s="1"/>
  <c r="K101" i="6" s="1"/>
  <c r="J86" i="6"/>
  <c r="I86" i="6"/>
  <c r="H86" i="6"/>
  <c r="G86" i="6"/>
  <c r="G99" i="6" s="1"/>
  <c r="G101" i="6" s="1"/>
  <c r="G259" i="6" s="1"/>
  <c r="N81" i="6"/>
  <c r="M81" i="6"/>
  <c r="L81" i="6"/>
  <c r="K81" i="6"/>
  <c r="J81" i="6"/>
  <c r="I81" i="6"/>
  <c r="H81" i="6"/>
  <c r="G81" i="6"/>
  <c r="M76" i="6"/>
  <c r="K76" i="6"/>
  <c r="J76" i="6"/>
  <c r="I76" i="6"/>
  <c r="G76" i="6"/>
  <c r="N72" i="6"/>
  <c r="N76" i="6" s="1"/>
  <c r="L72" i="6"/>
  <c r="L76" i="6" s="1"/>
  <c r="J72" i="6"/>
  <c r="H72" i="6"/>
  <c r="H76" i="6" s="1"/>
  <c r="N64" i="6"/>
  <c r="L64" i="6"/>
  <c r="J64" i="6"/>
  <c r="H64" i="6"/>
  <c r="M60" i="6"/>
  <c r="K60" i="6"/>
  <c r="I60" i="6"/>
  <c r="G60" i="6"/>
  <c r="N56" i="6"/>
  <c r="L56" i="6"/>
  <c r="L60" i="6" s="1"/>
  <c r="J56" i="6"/>
  <c r="J60" i="6" s="1"/>
  <c r="H56" i="6"/>
  <c r="H60" i="6" s="1"/>
  <c r="N50" i="6"/>
  <c r="N60" i="6" s="1"/>
  <c r="L50" i="6"/>
  <c r="J50" i="6"/>
  <c r="H50" i="6"/>
  <c r="N41" i="6"/>
  <c r="L41" i="6"/>
  <c r="J41" i="6"/>
  <c r="H41" i="6"/>
  <c r="M40" i="6"/>
  <c r="K40" i="6"/>
  <c r="J40" i="6"/>
  <c r="I40" i="6"/>
  <c r="G40" i="6"/>
  <c r="N29" i="6"/>
  <c r="N40" i="6" s="1"/>
  <c r="L29" i="6"/>
  <c r="L40" i="6" s="1"/>
  <c r="J29" i="6"/>
  <c r="H29" i="6"/>
  <c r="H40" i="6" s="1"/>
  <c r="M28" i="6"/>
  <c r="K28" i="6"/>
  <c r="J28" i="6"/>
  <c r="I28" i="6"/>
  <c r="G28" i="6"/>
  <c r="N24" i="6"/>
  <c r="L24" i="6"/>
  <c r="L28" i="6" s="1"/>
  <c r="J24" i="6"/>
  <c r="H24" i="6"/>
  <c r="N17" i="6"/>
  <c r="N28" i="6" s="1"/>
  <c r="L17" i="6"/>
  <c r="J17" i="6"/>
  <c r="H17" i="6"/>
  <c r="H28" i="6" s="1"/>
  <c r="J99" i="4"/>
  <c r="J101" i="4" s="1"/>
  <c r="I99" i="4"/>
  <c r="H99" i="4"/>
  <c r="G99" i="4"/>
  <c r="G101" i="4" s="1"/>
  <c r="F99" i="4"/>
  <c r="F101" i="4" s="1"/>
  <c r="E99" i="4"/>
  <c r="E101" i="4" s="1"/>
  <c r="D99" i="4"/>
  <c r="C99" i="4"/>
  <c r="J95" i="4"/>
  <c r="I95" i="4"/>
  <c r="H95" i="4"/>
  <c r="H101" i="4" s="1"/>
  <c r="G95" i="4"/>
  <c r="F95" i="4"/>
  <c r="E95" i="4"/>
  <c r="D95" i="4"/>
  <c r="C95" i="4"/>
  <c r="J89" i="4"/>
  <c r="I89" i="4"/>
  <c r="I101" i="4" s="1"/>
  <c r="H89" i="4"/>
  <c r="G89" i="4"/>
  <c r="F89" i="4"/>
  <c r="E89" i="4"/>
  <c r="D89" i="4"/>
  <c r="D101" i="4" s="1"/>
  <c r="C89" i="4"/>
  <c r="C101" i="4" s="1"/>
  <c r="J84" i="4"/>
  <c r="I84" i="4"/>
  <c r="H84" i="4"/>
  <c r="G84" i="4"/>
  <c r="F84" i="4"/>
  <c r="E84" i="4"/>
  <c r="D84" i="4"/>
  <c r="C84" i="4"/>
  <c r="J78" i="4"/>
  <c r="I78" i="4"/>
  <c r="H78" i="4"/>
  <c r="G78" i="4"/>
  <c r="F78" i="4"/>
  <c r="E78" i="4"/>
  <c r="D78" i="4"/>
  <c r="C78" i="4"/>
  <c r="J63" i="4"/>
  <c r="J105" i="4" s="1"/>
  <c r="H63" i="4"/>
  <c r="H105" i="4" s="1"/>
  <c r="F63" i="4"/>
  <c r="F105" i="4" s="1"/>
  <c r="D63" i="4"/>
  <c r="D105" i="4" s="1"/>
  <c r="J58" i="4"/>
  <c r="J60" i="4" s="1"/>
  <c r="J62" i="4" s="1"/>
  <c r="I58" i="4"/>
  <c r="H58" i="4"/>
  <c r="G58" i="4"/>
  <c r="F58" i="4"/>
  <c r="E58" i="4"/>
  <c r="E60" i="4" s="1"/>
  <c r="E62" i="4" s="1"/>
  <c r="E104" i="4" s="1"/>
  <c r="D58" i="4"/>
  <c r="C58" i="4"/>
  <c r="J55" i="4"/>
  <c r="I55" i="4"/>
  <c r="H55" i="4"/>
  <c r="G55" i="4"/>
  <c r="F55" i="4"/>
  <c r="E55" i="4"/>
  <c r="D55" i="4"/>
  <c r="C55" i="4"/>
  <c r="J50" i="4"/>
  <c r="I50" i="4"/>
  <c r="I60" i="4" s="1"/>
  <c r="I62" i="4" s="1"/>
  <c r="I104" i="4" s="1"/>
  <c r="H50" i="4"/>
  <c r="G50" i="4"/>
  <c r="F50" i="4"/>
  <c r="E50" i="4"/>
  <c r="D50" i="4"/>
  <c r="D60" i="4" s="1"/>
  <c r="D62" i="4" s="1"/>
  <c r="C50" i="4"/>
  <c r="J45" i="4"/>
  <c r="I45" i="4"/>
  <c r="H45" i="4"/>
  <c r="G45" i="4"/>
  <c r="F45" i="4"/>
  <c r="E45" i="4"/>
  <c r="D45" i="4"/>
  <c r="C45" i="4"/>
  <c r="J39" i="4"/>
  <c r="I39" i="4"/>
  <c r="H39" i="4"/>
  <c r="G39" i="4"/>
  <c r="F39" i="4"/>
  <c r="E39" i="4"/>
  <c r="D39" i="4"/>
  <c r="C39" i="4"/>
  <c r="J33" i="4"/>
  <c r="I33" i="4"/>
  <c r="H33" i="4"/>
  <c r="G33" i="4"/>
  <c r="F33" i="4"/>
  <c r="E33" i="4"/>
  <c r="D33" i="4"/>
  <c r="C33" i="4"/>
  <c r="J29" i="4"/>
  <c r="E29" i="4"/>
  <c r="J18" i="4"/>
  <c r="I18" i="4"/>
  <c r="H18" i="4"/>
  <c r="H17" i="4" s="1"/>
  <c r="H29" i="4" s="1"/>
  <c r="G18" i="4"/>
  <c r="G17" i="4" s="1"/>
  <c r="G29" i="4" s="1"/>
  <c r="F18" i="4"/>
  <c r="F17" i="4" s="1"/>
  <c r="F29" i="4" s="1"/>
  <c r="E18" i="4"/>
  <c r="D18" i="4"/>
  <c r="C18" i="4"/>
  <c r="J17" i="4"/>
  <c r="I17" i="4"/>
  <c r="I29" i="4" s="1"/>
  <c r="E17" i="4"/>
  <c r="D17" i="4"/>
  <c r="D29" i="4" s="1"/>
  <c r="C17" i="4"/>
  <c r="C29" i="4" s="1"/>
  <c r="L256" i="6" l="1"/>
  <c r="L99" i="6"/>
  <c r="L101" i="6" s="1"/>
  <c r="L259" i="6" s="1"/>
  <c r="L261" i="6" s="1"/>
  <c r="J104" i="4"/>
  <c r="J106" i="4" s="1"/>
  <c r="K259" i="6"/>
  <c r="F60" i="4"/>
  <c r="F62" i="4" s="1"/>
  <c r="F104" i="4" s="1"/>
  <c r="F106" i="4" s="1"/>
  <c r="H259" i="6"/>
  <c r="H261" i="6" s="1"/>
  <c r="G60" i="4"/>
  <c r="G62" i="4" s="1"/>
  <c r="G104" i="4" s="1"/>
  <c r="C60" i="4"/>
  <c r="C62" i="4" s="1"/>
  <c r="C104" i="4" s="1"/>
  <c r="N256" i="6"/>
  <c r="N259" i="6" s="1"/>
  <c r="N261" i="6" s="1"/>
  <c r="J99" i="6"/>
  <c r="J101" i="6" s="1"/>
  <c r="J259" i="6" s="1"/>
  <c r="J261" i="6" s="1"/>
  <c r="D104" i="4"/>
  <c r="D106" i="4" s="1"/>
  <c r="H60" i="4"/>
  <c r="H62" i="4" s="1"/>
  <c r="H104" i="4" s="1"/>
  <c r="H106" i="4" s="1"/>
</calcChain>
</file>

<file path=xl/sharedStrings.xml><?xml version="1.0" encoding="utf-8"?>
<sst xmlns="http://schemas.openxmlformats.org/spreadsheetml/2006/main" count="1055" uniqueCount="546">
  <si>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</si>
  <si>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</si>
  <si>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</si>
  <si>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</si>
  <si>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</si>
  <si>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</si>
  <si>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</si>
  <si>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</si>
  <si>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</si>
  <si>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</si>
  <si>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</si>
  <si>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</si>
  <si>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</si>
  <si>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</si>
  <si>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</si>
  <si>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</si>
  <si>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</si>
  <si>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</si>
  <si>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</si>
  <si>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</si>
  <si>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</si>
  <si>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</si>
  <si>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</si>
  <si>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</si>
  <si>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</si>
  <si>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</si>
  <si>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</si>
  <si>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</si>
  <si>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</si>
  <si>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</si>
  <si>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</si>
  <si>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</si>
  <si>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</si>
  <si>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</si>
  <si>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</si>
  <si>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</si>
  <si>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</si>
  <si>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</si>
  <si>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</si>
  <si>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</si>
  <si>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</si>
  <si>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</si>
  <si>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</si>
  <si>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</si>
  <si>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</si>
  <si>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</si>
  <si>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</si>
  <si>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</si>
  <si>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</si>
  <si>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</si>
  <si>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</si>
  <si>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</si>
  <si>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</si>
  <si>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</si>
  <si>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</si>
  <si>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</si>
  <si>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</si>
  <si>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</si>
  <si>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</si>
  <si>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</si>
  <si>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</si>
  <si>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</si>
  <si>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</si>
  <si>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</si>
  <si>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</si>
  <si>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</si>
  <si>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</si>
  <si>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</si>
  <si>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</si>
  <si>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</si>
  <si>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</si>
  <si>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</si>
  <si>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</si>
  <si>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</si>
  <si>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</si>
  <si>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</si>
  <si>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</si>
  <si>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</si>
  <si>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</si>
  <si>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</si>
  <si>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</si>
  <si>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</si>
  <si>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</si>
  <si>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</si>
  <si>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</si>
  <si>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</si>
  <si>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</si>
  <si>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</si>
  <si>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</si>
  <si>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</si>
  <si>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</si>
  <si>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</si>
  <si>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</si>
  <si>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</si>
  <si>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</si>
  <si>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</si>
  <si>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</si>
  <si>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</si>
  <si>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</si>
  <si>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</si>
  <si>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</si>
  <si>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</si>
  <si>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</si>
  <si>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</si>
  <si>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</si>
  <si>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</si>
  <si>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</si>
  <si>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</si>
  <si>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</si>
  <si>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</si>
  <si>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</si>
  <si>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</si>
  <si>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</si>
  <si>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</si>
  <si>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</si>
  <si>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</si>
  <si>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</si>
  <si>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</si>
  <si>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</si>
  <si>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</si>
  <si>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</si>
  <si>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</si>
  <si>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</si>
  <si>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</si>
  <si>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</si>
  <si>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</si>
  <si>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</si>
  <si>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</si>
  <si>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</si>
  <si>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</si>
  <si>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</si>
  <si>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</si>
  <si>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</si>
  <si>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</si>
  <si>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</si>
  <si>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</si>
  <si>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</si>
  <si>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</si>
  <si>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</si>
  <si>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Addizionale comunale IRPEF</t>
  </si>
  <si>
    <t>E.1.01.01.16.000</t>
  </si>
  <si>
    <t>Imposta comunale sugli immobili (ICI)</t>
  </si>
  <si>
    <t>E.1.01.01.08.000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</si>
  <si>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</si>
  <si>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</si>
  <si>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</si>
  <si>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</si>
  <si>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</si>
  <si>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</si>
  <si>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</si>
  <si>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</si>
  <si>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</si>
  <si>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</si>
  <si>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</si>
  <si>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</si>
  <si>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</si>
  <si>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</si>
  <si>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</si>
  <si>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</si>
  <si>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</si>
  <si>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</si>
  <si>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</si>
  <si>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</si>
  <si>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</si>
  <si>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</si>
  <si>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</si>
  <si>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</si>
  <si>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</si>
  <si>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</si>
  <si>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</si>
  <si>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</si>
  <si>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</si>
  <si>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</si>
  <si>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</si>
  <si>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</si>
  <si>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</si>
  <si>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</si>
  <si>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</si>
  <si>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</si>
  <si>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</si>
  <si>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</si>
  <si>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</si>
  <si>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</si>
  <si>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E.1.01.01.51.000</t>
  </si>
  <si>
    <t>Tassa smaltimento rifiuti solidi urbani</t>
  </si>
  <si>
    <t/>
  </si>
  <si>
    <t>Altro...</t>
  </si>
  <si>
    <t>1.0101 - 22/2/1 - Addizionale Comunale All' IRPEF</t>
  </si>
  <si>
    <t>E.1.01.01.16.000 - Addizionale comunale IRPEF</t>
  </si>
  <si>
    <t>E.1.01.01.16.001 - Addizionale comunale IRPEF riscossa a seguito dell'attività ordinaria di gestione</t>
  </si>
  <si>
    <t>Dodicesimi</t>
  </si>
  <si>
    <t>1.0101 - 1010/2/1 - I.M.U.. - imposta municipale sugli immobili</t>
  </si>
  <si>
    <t>E.1.01.01.06.000 - Imposta municipale propria</t>
  </si>
  <si>
    <t>E.1.01.01.06.001 - Imposta municipale propria riscossa a seguito dell'attività ordinaria di gestione</t>
  </si>
  <si>
    <t>Manuale</t>
  </si>
  <si>
    <t>1.0101 - 1010/4/1 - recupero anni precedenti</t>
  </si>
  <si>
    <t>E.1.01.01.08.000 - Imposta comunale sugli immobili (ICI)</t>
  </si>
  <si>
    <t>E.1.01.01.08.002 - Imposta comunale sugli immobili (ICI) riscossa a seguito di attività di verifica e controllo</t>
  </si>
  <si>
    <t>1.0101 - 1050/2/1 - tassa per lo smaltimento dei rifiuti solidi urbani</t>
  </si>
  <si>
    <t>E.1.01.01.51.000 - Tassa smaltimento rifiuti solidi urbani</t>
  </si>
  <si>
    <t>E.1.01.01.51.001 - Tassa smaltimento rifiuti solidi urbani riscossa a seguito dell'attività ordinaria di gestione</t>
  </si>
  <si>
    <t>1.0101 - 1050/4/1 - recupero anni precedenti</t>
  </si>
  <si>
    <t>E.1.01.01.51.002 - Tassa smaltimento rifiuti solidi urbani riscossa a seguito di attività di verifica e controllo</t>
  </si>
  <si>
    <t>1.0101 - 1050/6/1 - componente perequativa  da riversare tassa per lo smaltimento dei rifiuti solidi urbani</t>
  </si>
  <si>
    <t>1.0301 - 1070/2/1 - Fondo di solidarietà comunale</t>
  </si>
  <si>
    <t>E.1.03.01.01.000 - Fondi perequativi dallo Stato</t>
  </si>
  <si>
    <t>E.1.03.01.01.001 - Fondi perequativi dallo Stato</t>
  </si>
  <si>
    <t>1.0301 - 1070/4/1 - Fondo di solidarietà comunale - per servizi sociali</t>
  </si>
  <si>
    <t>1.0301 - 1070/6/1 - Contributi asilo nido</t>
  </si>
  <si>
    <t>2.0101 - 2010/4/1 - Contributo dello stato compensativo minor gettito IMU</t>
  </si>
  <si>
    <t>E.2.01.01.01.000 - Trasferimenti correnti da Amministrazioni Centrali</t>
  </si>
  <si>
    <t>E.2.01.01.01.001 - Trasferimenti correnti da Ministeri</t>
  </si>
  <si>
    <t>2.0101 - 2010/12/1 - contributo per interventi comuni</t>
  </si>
  <si>
    <t>2.0101 - 2010/16/1 - contributi dello stato per le attività produttive del territorio</t>
  </si>
  <si>
    <t>2.0101 - 2020/4/1 - Contributo per aumento indennità sindaci</t>
  </si>
  <si>
    <t>2.0101 - 2020/10/1 - Contributo centri estivi (da riversare a Parrocchia Omegna)</t>
  </si>
  <si>
    <t>2.0101 - 3115/2/1 - Rimborso Interessi e Quota Capitale su Mutui Acquedotti e Fognature (Autorità d'Ambito n. 1)</t>
  </si>
  <si>
    <t>E.2.01.01.02.000 - Trasferimenti correnti da Amministrazioni Locali</t>
  </si>
  <si>
    <t>E.2.01.01.02.999 - Trasferimenti correnti da altre Amministrazioni Locali n.a.c.</t>
  </si>
  <si>
    <t>2.0101 - 3115/4/1 - Rimborso Interessi e Quota Capitale su Mutuo sistemazione emessa in sicurezza cimitero da Regione Piemonte</t>
  </si>
  <si>
    <t>E.2.01.01.02.001 - Trasferimenti correnti da Regioni e province autonome</t>
  </si>
  <si>
    <t>2.0101 - 3115/6/1 - Rimborso spese per manutenzione Autocarro in utilizzo condiviso</t>
  </si>
  <si>
    <t>E.2.01.01.02.003 - Trasferimenti correnti da Comuni</t>
  </si>
  <si>
    <t>2.0101 - 4050/10/1 - Misura 1.2 Abilitazione al Cloud per le PA locali CUP H11C23001060006</t>
  </si>
  <si>
    <t>2.0101 - 4050/14/1 - Misura 2.2.3 Avviso Misura 2.2.3 "Digitalizzazione delle procedure (SUAP e SUE)" - Enti Terzi - Comuni  CUP</t>
  </si>
  <si>
    <t>3.0100 - 1040/2/1 - Nuovo canone patrimoniale unico  - ex t.o.s.a.p. tassa sull'occupazione di spazi e aree pubbliche</t>
  </si>
  <si>
    <t>E.3.01.03.01.000 - Canoni e concessioni e diritti reali di godimento</t>
  </si>
  <si>
    <t>E.3.01.03.01.002 - Canone occupazione spazi e aree pubbliche</t>
  </si>
  <si>
    <t>3.0100 - 3010/2/1 - diritti di segreteria e rogito</t>
  </si>
  <si>
    <t>E.3.01.02.01.000 - Entrate dalla vendita di servizi</t>
  </si>
  <si>
    <t>E.3.01.02.01.032 - Proventi da diritti di segreteria e rogito</t>
  </si>
  <si>
    <t>3.0100 - 3030/2/1 - diritti per il rilascio di carte d'identita'</t>
  </si>
  <si>
    <t>E.3.01.02.01.033 - Proventi da rilascio documenti e diritti di cancelleria</t>
  </si>
  <si>
    <t>3.0100 - 3050/2/1 - illuminazione votiva - lampade cimiteriali</t>
  </si>
  <si>
    <t>E.3.01.02.01.014 - Proventi da trasporti funebri, pompe funebri, illuminazione votiva</t>
  </si>
  <si>
    <t>3.0100 - 3050/6/1 - proventi di servizi cimiteriali</t>
  </si>
  <si>
    <t>3.0100 - 3090/2/1 - proventi da affitti di terreni comunali</t>
  </si>
  <si>
    <t>E.3.01.03.02.000 - Fitti, noleggi e locazioni</t>
  </si>
  <si>
    <t>E.3.01.03.02.001 - Fitti di terreni e diritti di sfruttamento di giacimenti e risorse naturali</t>
  </si>
  <si>
    <t>3.0100 - 3100/2/1 - Proventi sovraccanoni derivazioni acqua per produzione energia elettrica enel e federbim</t>
  </si>
  <si>
    <t>E.3.01.03.01.001 - Diritti reali di godimento</t>
  </si>
  <si>
    <t>3.0100 - 3150/2/1 - Fitti reali di fabbricati (affitto alloggi e.r.p.)</t>
  </si>
  <si>
    <t>E.3.01.03.02.002 - Locazioni di altri beni immobili</t>
  </si>
  <si>
    <t>3.0200 - 3040/2/1 - sanzioni amministrative per violazione di leggi e regolamenti</t>
  </si>
  <si>
    <t>E.3.02.02.01.000 - Proventi da multe, ammende, sanzioni e oblazioni a carico delle famiglie</t>
  </si>
  <si>
    <t>E.3.02.02.01.002 - Proventi da multe e sanzioni per violazioni delle norme di polizia amministrativa a carico delle famiglie</t>
  </si>
  <si>
    <t>3.0200 - 3040/2/2 - sanzioni amministrative per violazione di leggi e regolamenti - da parte di imprese</t>
  </si>
  <si>
    <t>E.3.02.03.01.000 - Proventi da multe, ammende, sanzioni e oblazioni a carico delle imprese</t>
  </si>
  <si>
    <t>E.3.02.03.01.002 - Proventi da multe e sanzioni per violazioni delle norme di polizia amministrativa a carico delle imprese</t>
  </si>
  <si>
    <t>3.0300 - 3110/2/1 - Interessi attivi sulle giacenze di cassa</t>
  </si>
  <si>
    <t>E.3.03.03.04.000 - Interessi attivi da depositi bancari o postali</t>
  </si>
  <si>
    <t>E.3.03.03.04.001 - Interessi attivi da depositi bancari o postali</t>
  </si>
  <si>
    <t>3.0500 - 3050/4/1 - iva su servizi cimiteriali</t>
  </si>
  <si>
    <t>E.3.05.02.02.000 - Entrate per rimborsi di imposte</t>
  </si>
  <si>
    <t>E.3.05.02.02.002 - Entrate da rimborsi di IVA a credito</t>
  </si>
  <si>
    <t>3.0500 - 3120/2/1 - Introiti per recuperi e rimborsi diversi- spese elezioni</t>
  </si>
  <si>
    <t>E.3.05.99.99.000 - Altre entrate correnti n.a.c.</t>
  </si>
  <si>
    <t>E.3.05.99.99.999 - Altre entrate correnti n.a.c.</t>
  </si>
  <si>
    <t>3.0500 - 3120/2/4 - Introiti sala della comunità</t>
  </si>
  <si>
    <t>4.0200 - 4020/2/1 - contributi per progettazione opere pubbliche (Rio Sasso)</t>
  </si>
  <si>
    <t>E.4.02.01.01.000 - Contributi agli investimenti da Amministrazioni Centrali</t>
  </si>
  <si>
    <t>E.4.02.01.01.001 - Contributi agli investimenti da Ministeri</t>
  </si>
  <si>
    <t>4.0300 - 4050/12/1 - contributo da Gal Aree Omogenee - riqualificazione mulattiera Germagno Cardello</t>
  </si>
  <si>
    <t>E.4.03.10.04.000 - Altri trasferimenti in conto capitale da organismi interni e/o unità locali della amministrazione</t>
  </si>
  <si>
    <t>E.4.03.10.04.001 - Altri trasferimenti in conto capitale da organismi interni e/o unità locali della amministrazione</t>
  </si>
  <si>
    <t>4.0300 - 4220/2/1 - Contributo per messa in sicurezza paramento muro di sostegno strada comunale Via per Omegna</t>
  </si>
  <si>
    <t>E.4.03.10.01.000 - Altri trasferimenti in conto capitale da Amministrazioni Centrali</t>
  </si>
  <si>
    <t>E.4.03.10.01.001 - Altri trasferimenti in conto capitale da Ministeri</t>
  </si>
  <si>
    <t>4.0300 - 4220/4/1 - ANNO 2022 E PRECEDENTI M2C4:Tutela del territorio e della risorsa idrica-I2.2:Interventi per la resilienza, la valorizzazione del territorio e l'efficienza energetica dei Comuni-PNRR M2C4Inv.2.2   -ART. 1, COMMI 29-37, LEGGE 27 DICEMBRE 2019,N.160</t>
  </si>
  <si>
    <t>4.0300 - 4220/4/2 - ANNO 2023 -M2C4:Tutela del territorio e della risorsa idrica-I2.2:Interventi per la resilienza, la valorizzazione del territorio e l'efficienza energetica dei Comuni-PNRR M2C4Inv.2.2   -ART. 1, COMMI 29-37, LEGGE 27 DICEMBRE 2019,N.160</t>
  </si>
  <si>
    <t>E.4.03.06.01.000 - Trasferimenti in conto capitale da parte dell'Unione Europea per cancellazione di debiti dell'amministrazione</t>
  </si>
  <si>
    <t>E.4.03.06.01.001 - Trasferimenti in conto capitale da parte dell'Unione Europea per cancellazione di debiti dell'amministrazione</t>
  </si>
  <si>
    <t>4.0300 - 4220/4/3 - ANNO 2024 M2C4:Tutela del territorio e della risorsa idrica-I2.2:Interventi per la resilienza, la valorizzazione del territorio e l'efficienza energetica dei Comuni-PNRR M2C4Inv.2.2   -ART. 1, COMMI 29-37, LEGGE 27 DICEMBRE 2019,N.160</t>
  </si>
  <si>
    <t>4.0300 - 4220/6/1 - Contributo piccoli comuni per il potenziamento di investimenti per la messa in sicurezza (x 2023 pannelli - x 2024 sala comunita)</t>
  </si>
  <si>
    <t>4.0500 - 4010/2/1 - proventi di concessioni cimiteriali:aree,loculi,ossari, ecc..)</t>
  </si>
  <si>
    <t>E.4.05.04.99.000 - Altre entrate in conto capitale n.a.c.</t>
  </si>
  <si>
    <t>E.4.05.04.99.999 - Altre entrate in conto capitale n.a.c.</t>
  </si>
  <si>
    <t>4.0500 - 4130/2/1 - proventi derivanti dal rilascio di permessi a costruire</t>
  </si>
  <si>
    <t>E.4.05.01.01.000 - Permessi di costruire</t>
  </si>
  <si>
    <t>E.4.05.01.01.001 - Permessi di costruire</t>
  </si>
  <si>
    <t>4.0500 - 4150/2/1 - RIMBORSO SPESE SOSTENUTE PER VARIANTE AL PRG</t>
  </si>
  <si>
    <t>E.4.05.03.01.000 - Entrate in conto capitale dovute a rimborsi, recuperi e restituzioni di somme non dovute o incassate in eccesso da Amministrazioni Centrali</t>
  </si>
  <si>
    <t>E.4.05.03.01.001 - Entrate in conto capitale dovute a rimborsi, recuperi e restituzioni di somme non dovute o incassate in eccesso da Amministrazioni Centrali</t>
  </si>
  <si>
    <t>9.0100 - 6010/2/1 - ritenute previdenziali ed assistenziali al personale dipendente</t>
  </si>
  <si>
    <t>E.9.01.02.02.000 - Ritenute previdenziali e assistenziali su redditi da lavoro dipendente per conto terzi</t>
  </si>
  <si>
    <t>E.9.01.02.02.001 - Ritenute previdenziali e assistenziali su redditi da lavoro dipendente per conto terzi</t>
  </si>
  <si>
    <t>Tredicesimi</t>
  </si>
  <si>
    <t>9.0100 - 6020/2/1 - ritenute i.r.p.e.f. al personale dipendente</t>
  </si>
  <si>
    <t>E.9.01.02.01.000 - Ritenute erariali su redditi da lavoro dipendente per conto terzi</t>
  </si>
  <si>
    <t>E.9.01.02.01.001 - Ritenute erariali su redditi da lavoro dipendente per conto terzi</t>
  </si>
  <si>
    <t>9.0100 - 6030/2/1 - ritenute i.r.p.e.f. lavoratori autonomi, professionisti, ecc.</t>
  </si>
  <si>
    <t>E.9.01.03.01.000 - Ritenute erariali su redditi da lavoro autonomo per conto terzi</t>
  </si>
  <si>
    <t>E.9.01.03.01.001 - Ritenute erariali su redditi da lavoro autonomo per conto terzi</t>
  </si>
  <si>
    <t>9.0100 - 6060/4/1 - rimborso anticipazione di fondi per il servizio economato</t>
  </si>
  <si>
    <t>E.9.01.99.03.000 - Rimborso di fondi economali e carte aziendali</t>
  </si>
  <si>
    <t>E.9.01.99.03.001 - Rimborso di fondi economali e carte aziendali</t>
  </si>
  <si>
    <t>9.0100 - 6070/4/1 - SPLIT PAYMENT</t>
  </si>
  <si>
    <t>E.9.01.01.02.000 - Ritenute per scissione contabile IVA (split payment)</t>
  </si>
  <si>
    <t>E.9.01.01.02.001 - Ritenute per scissione contabile IVA (split payment)</t>
  </si>
  <si>
    <t>9.0200 - 6040/2/1 - depositi cauzionali</t>
  </si>
  <si>
    <t>E.9.02.04.01.000 - Costituzione di depositi cauzionali o contrattuali di terzi</t>
  </si>
  <si>
    <t>E.9.02.04.01.001 - Costituzione di depositi cauzionali o contrattuali di terzi</t>
  </si>
  <si>
    <t>9.0200 - 6050/2/1 - rimborso spese per servizi di conto terzi</t>
  </si>
  <si>
    <t>E.9.02.05.01.000 - Riscossione di imposte di natura corrente per conto di terzi</t>
  </si>
  <si>
    <t>E.9.02.05.01.001 - Riscossione di imposte di natura corrente per conto di terzi</t>
  </si>
  <si>
    <t>9.0200 - 6080/2/1 - depositi per spese contrattuali</t>
  </si>
  <si>
    <t>01.02.1 - 120/6/1 - oneri previdenziali ed assistenziali, e assicurativi obbligatori a carico ente</t>
  </si>
  <si>
    <t>U.1.01.02.01.000 - Contributi sociali effettivi a carico dell'ente</t>
  </si>
  <si>
    <t>U.1.01.02.01.001 - Contributi obbligatori per il personale</t>
  </si>
  <si>
    <t>01.02.1 - 120/8/1 - fondo per le politiche di sviluppo delle risorse umane</t>
  </si>
  <si>
    <t>U.1.01.01.01.000 - Retribuzioni in denaro</t>
  </si>
  <si>
    <t>U.1.01.01.01.004 - Indennità ed altri compensi, esclusi i rimborsi spesa per missione, corrisposti al personale a tempo indeterminato</t>
  </si>
  <si>
    <t>01.03.1 - 120/2/1 - Stipendi ed altri assegni fissi al personale di ruolo</t>
  </si>
  <si>
    <t>U.1.01.01.01.002 - Voci stipendiali corrisposte al personale a tempo indeterminato</t>
  </si>
  <si>
    <t>01.03.1 - 120/2/2 - Stipendi ed altri assegni fissi al personale di ruolo (arretrati)</t>
  </si>
  <si>
    <t>U.1.01.01.01.001 - Arretrati per anni precedenti corrisposti al personale a tempo indeterminato</t>
  </si>
  <si>
    <t>01.02.1 - 140/2/9 - gestione uffici comunali - prestazione di servizi - bollo auto</t>
  </si>
  <si>
    <t>U.1.02.01.09.000 - Tassa di circolazione dei veicoli a motore (tassa automobilistica)</t>
  </si>
  <si>
    <t>U.1.02.01.09.001 - Tassa di circolazione dei veicoli a motore (tassa automobilistica)</t>
  </si>
  <si>
    <t>01.02.1 - 160/8/1 - quote i.r.a.p. alla regione piemonte</t>
  </si>
  <si>
    <t>U.1.02.01.01.000 - Imposta regionale sulle attività produttive (IRAP)</t>
  </si>
  <si>
    <t>U.1.02.01.01.001 - Imposta regionale sulle attività produttive (IRAP)</t>
  </si>
  <si>
    <t>01.01.1 - 20/2/1 - Spese di rappresentanza</t>
  </si>
  <si>
    <t>U.1.03.02.02.000 - Organizzazione eventi, pubblicità e servizi per trasferta</t>
  </si>
  <si>
    <t xml:space="preserve"> - </t>
  </si>
  <si>
    <t>01.01.1 - 30/2/1 - Indennita' di carica e di presenza agli amministratori comunali</t>
  </si>
  <si>
    <t>U.1.03.02.01.000 - Organi e incarichi istituzionali dell'amministrazione</t>
  </si>
  <si>
    <t>U.1.03.02.01.001 - Organi istituzionali dell'amministrazione - Indennità</t>
  </si>
  <si>
    <t>01.01.1 - 120/4/1 - indennita' e rimborso spese di missioni fatte dal personale</t>
  </si>
  <si>
    <t>U.1.03.02.01.002 - Organi istituzionali dell'amministrazione - Rimborsi</t>
  </si>
  <si>
    <t>01.02.1 - 130/4/1 - gestione degli uffici comunali - acquisto di beni</t>
  </si>
  <si>
    <t>U.1.03.01.02.000 - Altri beni di consumo</t>
  </si>
  <si>
    <t>U.1.03.01.02.999 - Altri beni e materiali di consumo n.a.c.</t>
  </si>
  <si>
    <t>01.02.1 - 130/4/2 - gestione degli uffici comunali - acquisto di beni - CANCELLERIA</t>
  </si>
  <si>
    <t>U.1.03.01.02.001 - Carta, cancelleria e stampati</t>
  </si>
  <si>
    <t>01.02.1 - 130/4/3 - gestione degli uffici comunali - acquisto di beni - materiali informatici</t>
  </si>
  <si>
    <t>U.1.03.01.02.006 - Materiale informatico</t>
  </si>
  <si>
    <t>01.02.1 - 130/4/4 - gestione degli uffici comunali - acquisto di beni - carburante</t>
  </si>
  <si>
    <t>U.1.03.01.02.002 - Carburanti, combustibili e lubrificanti</t>
  </si>
  <si>
    <t>01.02.1 - 140/2/1 - gestione uffici comunali - prestazione di servizi</t>
  </si>
  <si>
    <t>U.1.03.02.11.000 - Prestazioni professionali e specialistiche</t>
  </si>
  <si>
    <t>U.1.03.02.11.999 - Altre prestazioni professionali e specialistiche n.a.c.</t>
  </si>
  <si>
    <t>01.02.1 - 140/2/2 - gestione uffici comunali - energia elettrica</t>
  </si>
  <si>
    <t>U.1.03.02.05.000 - Utenze e canoni</t>
  </si>
  <si>
    <t>U.1.03.02.05.004 - Energia elettrica</t>
  </si>
  <si>
    <t>01.02.1 - 140/2/3 - gestione uffici comunali - prestazione di servizi - gas metano</t>
  </si>
  <si>
    <t>U.1.03.02.05.006 - Gas</t>
  </si>
  <si>
    <t>01.02.1 - 140/2/4 - gestione uffici comunali - prestazione di servizi - telefonia</t>
  </si>
  <si>
    <t>U.1.03.02.05.001 - Telefonia fissa</t>
  </si>
  <si>
    <t>01.02.1 - 140/2/5 - gestione uffici comunali - prestazione di servizi - manutenzione software</t>
  </si>
  <si>
    <t>U.1.03.02.07.000 - Utilizzo di beni di terzi</t>
  </si>
  <si>
    <t>U.1.03.02.07.006 - Licenze d'uso per software</t>
  </si>
  <si>
    <t>01.02.1 - 140/2/7 - gestione uffici comunali - prestazione di servizi - spese postali</t>
  </si>
  <si>
    <t>U.1.03.02.16.000 - Servizi amministrativi</t>
  </si>
  <si>
    <t>U.1.03.02.16.002 - Spese postali</t>
  </si>
  <si>
    <t>01.02.1 - 140/2/8 - gestione uffici comunali - prestazione di servizi - asl</t>
  </si>
  <si>
    <t>U.1.03.02.18.000 - Servizi sanitari</t>
  </si>
  <si>
    <t>U.1.03.02.18.001 - Spese per accertamenti sanitari resi necessari dall'attività lavorativa</t>
  </si>
  <si>
    <t>01.02.1 - 140/2/10 - gestione uffici comunali - prestazione di servizi - elaborazione stipendi</t>
  </si>
  <si>
    <t>U.1.03.02.13.000 - Servizi ausiliari per il funzionamento dell'ente</t>
  </si>
  <si>
    <t>U.1.03.02.13.005 - Servizi ausiliari a beneficio del personale</t>
  </si>
  <si>
    <t>01.02.1 - 140/2/11 - gestione uffici comunali - prestazione di servizi - sicurezza lavoro</t>
  </si>
  <si>
    <t>U.1.03.02.04.000 - Acquisto di servizi per formazione e addestramento del personale dell'ente</t>
  </si>
  <si>
    <t>U.1.03.02.04.999 - Acquisto di servizi per altre spese per formazione e addestramento n.a.c.</t>
  </si>
  <si>
    <t>01.02.1 - 140/10/1 - spese di gestione canile consortile</t>
  </si>
  <si>
    <t>U.1.03.02.15.000 - Contratti di servizio pubblico</t>
  </si>
  <si>
    <t>U.1.03.02.15.011 - Contratti di servizio per la lotta al randagismo</t>
  </si>
  <si>
    <t>01.02.1 - 140/12/1 - compenso al revisore dei conti</t>
  </si>
  <si>
    <t>U.1.03.02.01.008 - Compensi agli organi istituzionali di revisione, di controllo ed altri incarichi istituzionali dell'amministrazione</t>
  </si>
  <si>
    <t>01.02.1 - 2880/2/1 - illuminazione pubblica - acquisto di beni</t>
  </si>
  <si>
    <t>U.1.03.02.99.000 - Altri servizi</t>
  </si>
  <si>
    <t>U.1.03.02.99.999 - Altri servizi diversi n.a.c.</t>
  </si>
  <si>
    <t>01.03.1 - 140/2/6 - gestione uffici comunali - prestazione di servizi -manutenzione mezzi trasporto</t>
  </si>
  <si>
    <t>U.1.03.02.09.000 - Manutenzione ordinaria e riparazioni</t>
  </si>
  <si>
    <t>U.1.03.02.09.001 - Manutenzione ordinaria e riparazioni di mezzi di trasporto ad uso civile, di sicurezza e ordine pubblico</t>
  </si>
  <si>
    <t>01.03.1 - 160/2/1 - contributi associativi: a.n.c.i./u.n.c.e.m./A.N.U.T.E.L./A.N.U.S.C.A.</t>
  </si>
  <si>
    <t>U.1.03.02.99.003 - Quote di associazioni</t>
  </si>
  <si>
    <t>01.03.1 - 250/2/1 - rimborso spese anticipate - servizio di tesoreria</t>
  </si>
  <si>
    <t>U.1.03.02.17.000 - Servizi finanziari</t>
  </si>
  <si>
    <t>U.1.03.02.17.002 - Oneri per servizio di tesoreria</t>
  </si>
  <si>
    <t>01.05.1 - 470/2/1 - spese per manutenzione ordinaria immobili</t>
  </si>
  <si>
    <t>U.1.03.02.09.008 - Manutenzione ordinaria e riparazioni di beni immobili</t>
  </si>
  <si>
    <t>01.05.1 - 470/6/1 - Spese per manutenzione alloggi e.r.p.</t>
  </si>
  <si>
    <t>01.05.1 - 470/8/1 - Sala della Comunità -  spese di riscaldamento ed elettricità</t>
  </si>
  <si>
    <t>01.06.1 - 580/4/1 - spese per progettazione, perizie e consulenze</t>
  </si>
  <si>
    <t>U.1.03.02.10.000 - Consulenze</t>
  </si>
  <si>
    <t>U.1.03.02.10.001 - Incarichi libero professionali di studi, ricerca e consulenza</t>
  </si>
  <si>
    <t>01.07.1 - 140/2/13 - gestione uffici comunali - Altre spese per consultazioni elettorali</t>
  </si>
  <si>
    <t>U.1.03.02.99.004 - Altre spese per consultazioni elettorali dell'ente</t>
  </si>
  <si>
    <t>01.08.1 - 240/6/1 - Misura 1.4.3 Pago PA - CUP H11F22005040006</t>
  </si>
  <si>
    <t>U.1.03.02.19.000 - Servizi informatici e di telecomunicazioni</t>
  </si>
  <si>
    <t>U.1.03.02.19.001 - Gestione e manutenzione applicazioni</t>
  </si>
  <si>
    <t>01.11.1 - 800/2/1 - Spese per liti, arbitraggi e consulenze a tutela delle ragioni del Comune</t>
  </si>
  <si>
    <t>U.1.03.02.11.006 - Patrocinio legale</t>
  </si>
  <si>
    <t>01.11.1 - 800/4/1 - Spese di gestione per funzionamento antenna wi-fi internet gratuito</t>
  </si>
  <si>
    <t>U.1.03.02.19.004 - Servizi di rete per trasmissione dati e VoIP e relativa manutenzione</t>
  </si>
  <si>
    <t>01.11.1 - 4210/2/1 - Spese per servizi cimiteriali</t>
  </si>
  <si>
    <t>U.1.03.02.15.999 - Altre spese per contratti di servizio pubblico</t>
  </si>
  <si>
    <t>03.01.1 - 1350/2/1 - spese varie per il servizio antiincendio</t>
  </si>
  <si>
    <t>04.02.1 - 1560/2/1 - spese scuole elementari - acquisto di beni</t>
  </si>
  <si>
    <t>04.02.1 - 1560/2/2 - spese scuole elementari - acquisto di beni - libri di testo</t>
  </si>
  <si>
    <t>04.02.1 - 1560/2/3 - spese scuole elementari - acquisto di beni - corsi di nuoto</t>
  </si>
  <si>
    <t>04.02.1 - 1570/2/1 - spese scuole elementari - prestazione di servizi</t>
  </si>
  <si>
    <t>04.02.1 - 1570/2/2 - spese scuole elementari - prestazione di servizi - telefono</t>
  </si>
  <si>
    <t>04.02.1 - 1570/2/3 - spese scuole elementari - prestazione di servizi - gas metano</t>
  </si>
  <si>
    <t>09.03.1 - 3550/4/1 - spese raccolta e smaltimento rifiuti - ConserVco</t>
  </si>
  <si>
    <t>U.1.03.02.15.004 - Contratti di servizio per la raccolta rifiuti</t>
  </si>
  <si>
    <t>10.05.1 - 2770/2/1 - manutenzione ordinaria strade comunali - acquisto di beni</t>
  </si>
  <si>
    <t>10.05.1 - 2780/2/1 - manutenzione ordinaria strade comunali - prestazione di servizi</t>
  </si>
  <si>
    <t>10.05.1 - 2780/2/2 - manutenzione ordinaria strade comunali - prestazione di servizi - voucher</t>
  </si>
  <si>
    <t>U.1.03.02.12.000 - Lavoro flessibile, quota LSU e acquisto di servizi da agenzie di lavoro interinale</t>
  </si>
  <si>
    <t>U.1.03.02.12.999 - Altre forme di lavoro flessibile n.a.c.</t>
  </si>
  <si>
    <t>10.05.1 - 2780/4/1 - rimozione neve dall' abitato - prestazione di servizi</t>
  </si>
  <si>
    <t>10.05.1 - 2890/2/1 - consumo energia elettrica per la pubblica illuminazione</t>
  </si>
  <si>
    <t>U.1.03.02.15.015 - Contratti di servizio per l'illuminazione pubblica</t>
  </si>
  <si>
    <t>12.09.1 - 4210/4/1 - Spese di illuminazione lampade votive</t>
  </si>
  <si>
    <t>13.07.1 - 3870/2/1 - Noleggio, gestione e mantenimento defibrillatore</t>
  </si>
  <si>
    <t>U.1.03.01.05.000 - Medicinali e altri beni di consumo sanitario</t>
  </si>
  <si>
    <t>U.1.03.01.05.999 - Altri beni e prodotti sanitari n.a.c.</t>
  </si>
  <si>
    <t>01.01.1 - 60/4/1 - Rimborso quota indennità assessori - vice sindaco non utilizzata</t>
  </si>
  <si>
    <t>U.1.04.01.01.000 - Trasferimenti correnti a Amministrazioni Centrali</t>
  </si>
  <si>
    <t>U.1.04.01.01.001 - Trasferimenti correnti a Ministeri</t>
  </si>
  <si>
    <t>01.02.1 - 140/8/1 - quota parte spese ufficio collocamento</t>
  </si>
  <si>
    <t>U.1.04.01.02.000 - Trasferimenti correnti a Amministrazioni Locali</t>
  </si>
  <si>
    <t>U.1.04.01.02.002 - Trasferimenti correnti a Province</t>
  </si>
  <si>
    <t>01.02.1 - 160/10/1 - quota parte per convenzione servizio di segreteria</t>
  </si>
  <si>
    <t>U.1.04.01.02.003 - Trasferimenti correnti a Comuni</t>
  </si>
  <si>
    <t>01.03.1 - 20/5/1 - Contributo ad attività produttive</t>
  </si>
  <si>
    <t>U.1.04.03.99.000 - Trasferimenti correnti a altre imprese</t>
  </si>
  <si>
    <t>U.1.04.03.99.999 - Trasferimenti correnti a altre imprese</t>
  </si>
  <si>
    <t>01.04.1 - 380/4/1 - Versamento allo Stato dei corrispettivi carte di identità</t>
  </si>
  <si>
    <t>01.05.1 - 490/2/1 - Quota spettante ex iacp su canoni locazione alloggi e.r.p.</t>
  </si>
  <si>
    <t>U.1.04.03.02.000 - Trasferimenti correnti a altre imprese partecipate</t>
  </si>
  <si>
    <t>U.1.04.03.02.001 - Trasferimenti correnti a altre imprese partecipate</t>
  </si>
  <si>
    <t>01.06.1 - 580/2/1 - compenso al tecnico comunale</t>
  </si>
  <si>
    <t>01.07.1 - 690/4/1 - quota parte spese commissione elettorale circondariale</t>
  </si>
  <si>
    <t>04.01.1 - 1450/2/1 - Acquisto rimborso buoni pasto scuola materna</t>
  </si>
  <si>
    <t>U.1.04.02.05.000 - Altri trasferimenti a famiglie</t>
  </si>
  <si>
    <t>U.1.04.02.05.999 - Altri trasferimenti a famiglie n.a.c.</t>
  </si>
  <si>
    <t>04.06.1 - 1900/4/1 - spese trasporto alunni effettuati da terzi - prestazione di servizi</t>
  </si>
  <si>
    <t>U.1.04.01.02.006 - Trasferimenti correnti a Comunità Montane</t>
  </si>
  <si>
    <t>09.03.1 - 3550/2/1 - spese raccolta e smaltimento rifiuti effettuati da aziende specializzate</t>
  </si>
  <si>
    <t>U.1.04.01.02.005 - Trasferimenti correnti a Unioni di Comuni</t>
  </si>
  <si>
    <t>09.03.1 - 3570/4/1 - Componenti perequative TARI</t>
  </si>
  <si>
    <t>12.01.1 - 1900/2/1 - spese colonie climatiche gestite da terzi - prestazione di servizi</t>
  </si>
  <si>
    <t>12.01.1 - 3790/4/1 - Conributo per asili nido</t>
  </si>
  <si>
    <t>12.03.1 - 4090/2/1 - Acquisto apparecchiature per telesoccorso</t>
  </si>
  <si>
    <t>U.1.04.04.01.000 - Trasferimenti correnti a Istituzioni Sociali Private</t>
  </si>
  <si>
    <t>U.1.04.04.01.001 - Trasferimenti correnti a Istituzioni Sociali Private</t>
  </si>
  <si>
    <t>12.05.1 - 4120/2/1 - Contributo alla Parrocchia di Germagno per restauro Chiesa San Bartolomeo</t>
  </si>
  <si>
    <t>12.05.1 - 4120/4/1 - Quota sociale al CISS finanziato da fondo solidarieta comunale</t>
  </si>
  <si>
    <t>12.07.1 - 4100/2/1 - spese servizio socio assistenziale contributi al cons.s. s.a.</t>
  </si>
  <si>
    <t>12.08.1 - 4100/4/1 - Erogazione contributi ad Enti ed Associazioni Onlus</t>
  </si>
  <si>
    <t>14.01.1 - 4890/2/1 - contributo annuo comuni membri unione montana</t>
  </si>
  <si>
    <t>50.01.1 - 280/2/1 - interessi passivi su anticipazioni di cassa</t>
  </si>
  <si>
    <t>U.1.07.06.04.000 - Interessi passivi su anticipazioni di tesoreria degli istituti tesorieri/cassieri</t>
  </si>
  <si>
    <t>U.1.07.06.04.001 - Interessi passivi su anticipazioni di tesoreria degli istituti tesorieri/cassieri</t>
  </si>
  <si>
    <t>50.01.1 - 2810/10/1 - INTERESSI PASSIVI SU MUTUO COMPLETAMENTO MARCIAPIEDE PIAZZA CA. AGOSTINO CAN - POSIZIONE 4524020</t>
  </si>
  <si>
    <t>U.1.07.05.04.000 - Interessi passivi su finanziamenti a medio lungo termine a Imprese</t>
  </si>
  <si>
    <t>U.1.07.05.04.003 - Interessi passivi a Cassa Depositi e Prestiti SPA su mutui e altri finanziamenti a medio lungo termine</t>
  </si>
  <si>
    <t>50.01.1 - 2810/12/1 - INTERESSI PASSIVI SU MUTUO MESSA IN SICUREZZA VIA DON MANZETTI POS.</t>
  </si>
  <si>
    <t>50.01.1 - 3470/4/1 - INTERESSI PASSIVI SU MUTUO COMPLETAMENTO RETE FOGNARIA ED ACQUEDOTTO - POSIZIONE 4491593</t>
  </si>
  <si>
    <t>50.01.1 - 3470/6/1 - INTERESSI PASSIVI SU MUTUO COMPLETAMENTO FOGNATURA E RETE IDRICA - POSIZIONE 4521343</t>
  </si>
  <si>
    <t>50.01.1 - 4240/6/1 - INTERESSI PASSIVI MUTUO MESSA IN SICUREZZA CIMITERO 2012 POS.</t>
  </si>
  <si>
    <t>01.01.1 - 20/140/1 - Rimborso contributo spese sociali Ucraina</t>
  </si>
  <si>
    <t>U.1.09.99.02.000 - Rimborsi di parte corrente ad Amministrazioni Locali di somme non dovute o incassate in eccesso</t>
  </si>
  <si>
    <t>U.1.09.99.02.001 - Rimborsi di parte corrente ad Amministrazioni Locali di somme non dovute o incassate in eccesso</t>
  </si>
  <si>
    <t>01.04.1 - 360/2/1 - riscossioni tributi comunali: rimborso di quote indebite</t>
  </si>
  <si>
    <t>U.1.09.99.04.000 - Rimborsi di parte corrente a Famiglie di somme non dovute o incassate in eccesso</t>
  </si>
  <si>
    <t>U.1.09.99.04.001 - Rimborsi di parte corrente a Famiglie di somme non dovute o incassate in eccesso</t>
  </si>
  <si>
    <t>01.02.1 - 140/4/1 - diritti di rogito al segretario comunale e relativi oneri contributivi</t>
  </si>
  <si>
    <t>U.1.10.05.03.000 - Spese per indennizzi</t>
  </si>
  <si>
    <t>U.1.10.05.03.001 - Spese per indennizzi</t>
  </si>
  <si>
    <t>01.04.1 - 400/2/1 - IVA - gestione commerciale (lampade votive)</t>
  </si>
  <si>
    <t>U.1.10.03.01.000 - Versamenti IVA a debito per le gestioni commerciali</t>
  </si>
  <si>
    <t>U.1.10.03.01.001 - Versamenti IVA a debito per le gestioni commerciali</t>
  </si>
  <si>
    <t>01.05.1 - 470/4/1 - premi di assicurazione (r.c.)</t>
  </si>
  <si>
    <t>U.1.10.04.01.000 - Premi di assicurazione contro i danni</t>
  </si>
  <si>
    <t>U.1.10.04.01.003 - Premi di assicurazione per responsabilità civile verso terzi</t>
  </si>
  <si>
    <t>01.05.1 - 470/4/2 - premi di assicurazione (r.c.) - automezzi</t>
  </si>
  <si>
    <t>U.1.10.04.01.001 - Premi di assicurazione su beni mobili</t>
  </si>
  <si>
    <t>01.08.1 - 240/8/1 - Misura 1.2 "Abilitazioneal Cloud per le PA Locali" CUP H11C23001060006</t>
  </si>
  <si>
    <t>U.1.10.99.99.000 - Altre spese correnti n.a.c.</t>
  </si>
  <si>
    <t>U.1.10.99.99.999 - Altre spese correnti n.a.c.</t>
  </si>
  <si>
    <t xml:space="preserve">01.08.1 - 240/10/1 - Avviso Misura 2.2.3 "Digitalizzazione delle procedure (SUAP e SUE)" - Enti Terzi - Comuni  " CUP 
</t>
  </si>
  <si>
    <t>01.11.1 - 870/2/1 - Fondo crediti di dubbia esazione parte corrente</t>
  </si>
  <si>
    <t>U.1.10.01.03.000 - Fondo crediti di dubbia e difficile esazione di parte corrente</t>
  </si>
  <si>
    <t>U.1.10.01.03.001 - Fondo crediti di dubbia e difficile esazione di parte corrente</t>
  </si>
  <si>
    <t>09.07.1 - 3130/4/1 - Trasferimento ad Unione Montana per gestione immobili ed interessi</t>
  </si>
  <si>
    <t>10.02.1 - 3020/2/2 - Trasferimento a Unione Montana per trasporto pubblico</t>
  </si>
  <si>
    <t>12.05.1 - 4120/3/1 - Contributo centri estivi</t>
  </si>
  <si>
    <t>20.01.1 - 880/2/2 - fondo di riserva di cassa</t>
  </si>
  <si>
    <t>U.1.10.01.02.000 - Fondo speciali</t>
  </si>
  <si>
    <t>U.1.10.01.02.001 - Fondi speciali</t>
  </si>
  <si>
    <t>01.05.2 - 5950/2/1 - deposito proventi (oo.uu.)</t>
  </si>
  <si>
    <t>U.2.02.01.09.000 - Beni immobili</t>
  </si>
  <si>
    <t>U.2.02.01.09.012 - Infrastrutture stradali</t>
  </si>
  <si>
    <t>07.01.2 - 8170/4/1 - Manutenzione mezzi neve/vari</t>
  </si>
  <si>
    <t>U.2.02.01.01.000 - Mezzi di trasporto ad uso civile, di sicurezza e ordine pubblico</t>
  </si>
  <si>
    <t>U.2.02.01.01.999 - Mezzi di trasporto ad uso civile, di sicurezza e ordine pubblico n.a.c.</t>
  </si>
  <si>
    <t>09.07.2 - 8580/8/1 - M2C4:ANNO 2024  CUP Tutela del territorio e della risorsa idrica-I2.2:Interventi per la resilienza, la valorizzazione del territorio e l'efficienza energetica dei Comuni-PNRR M2C4Inv.2.2   -ART. 1, COMMI 29-37, LEGGE 27 DICEMBRE 2019,N.160</t>
  </si>
  <si>
    <t>U.2.02.01.09.999 - Beni immobili n.a.c.</t>
  </si>
  <si>
    <t>12.09.2 - 9530/2/1 - lavori di costruzione loculi, colombari, ecc..</t>
  </si>
  <si>
    <t>U.2.02.01.09.015 - Cimiteri</t>
  </si>
  <si>
    <t>12.09.2 - 9530/6/1 - Messa in sicurezza e sistemazione area cimiteriale</t>
  </si>
  <si>
    <t>09.07.2 - 8580/7/1 - M2C4:ANNO 2023  CUP Tutela del territorio e della risorsa idrica-I2.2:Interventi per la resilienza, la valorizzazione del territorio e l'efficienza energetica dei Comuni-PNRR M2C4Inv.2.2   -ART. 1, COMMI 29-37, LEGGE 27 DICEMBRE 2019,N.160</t>
  </si>
  <si>
    <t>U.2.03.05.01.000 - Contributi agli investimenti all'Unione Europea</t>
  </si>
  <si>
    <t>U.2.03.05.01.001 - Contributi agli investimenti all'Unione Europea</t>
  </si>
  <si>
    <t>01.03.2 - 5870/2/1 - spese acquisto attrezzature ufficio comunale: computer e mobili</t>
  </si>
  <si>
    <t>U.2.05.99.99.000 - Altre spese in conto capitale n.a.c.</t>
  </si>
  <si>
    <t>U.2.05.99.99.999 - Altre spese in conto capitale n.a.c.</t>
  </si>
  <si>
    <t>01.05.2 - 30/6/1 - Costi vari per acquisizione garage per utilizzo per automezzi comunali</t>
  </si>
  <si>
    <t>03.02.2 - 9270/2/1 - Acquisto e posizionamento telecamere di sicurezza</t>
  </si>
  <si>
    <t>08.01.2 - 5980/6/1 - ANNO 2022M2C4:Tutela del territorio e della risorsa idrica-I2.2:Interventi per la resilienza, la valorizzazione del territorio e l'efficienza energetica dei Comuni-PNRR M2C4Inv.2.2   -ART. 1, COMMI 29-37, LEGGE 27 DICEMBRE 2019,N.160-ANNO2022 E PRECEDENTI</t>
  </si>
  <si>
    <t>08.01.2 - 5980/8/1 - Lavori con contributo piccoli comuni</t>
  </si>
  <si>
    <t>08.01.2 - 8280/4/1 - Progettazioni e accatastamenti</t>
  </si>
  <si>
    <t>09.07.2 - 9080/4/1 - Lavori Aree territoriali omogenee in collaborazione Gal - riqualificazione mulattiera Germagno Cardello</t>
  </si>
  <si>
    <t>10.05.2 - 8280/26/1 - Lavori di messa in sicurezza paramento muro di sostegno strada comunale Via per Omegna</t>
  </si>
  <si>
    <t>50.02.4 - 11050/2/1 - rimborso quota capitale di mutui e prestiti</t>
  </si>
  <si>
    <t>U.4.03.01.04.000 - Rimborso Mutui e altri finanziamenti a medio lungo termine a Imprese</t>
  </si>
  <si>
    <t>U.4.03.01.04.003 - Rimborso Mutui e altri finanziamenti a medio lungo termine a Cassa Depositi e Prestiti - Gestione CDP SPA</t>
  </si>
  <si>
    <t>99.01.7 - 13530/2/1 - ritenute previdenziali ed assistenziali a carico dipendenti</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</si>
  <si>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</si>
  <si>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</si>
  <si>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99.01.7 - 13530/4/1 - Riversamento quota perequativa TARI (partita di giro)</t>
  </si>
  <si>
    <t>U.7.01.01.99.000 - Versamento di altre ritenute n.a.c.</t>
  </si>
  <si>
    <t>U.7.01.01.99.999 - Versamento di altre ritenute n.a.c.</t>
  </si>
  <si>
    <t>99.01.7 - 13540/2/1 - versamento ritenute irpef lavoro dipendente</t>
  </si>
  <si>
    <t>U.7.01.02.01.000 - Versamenti di ritenute erariali su Redditi da lavoro dipendente riscosse per conto terzi</t>
  </si>
  <si>
    <t>U.7.01.02.01.001 - Versamenti di ritenute erariali su Redditi da lavoro dipendente riscosse per conto terzi</t>
  </si>
  <si>
    <t>99.01.7 - 13545/2/1 - versamento ritenute irpef lavoro autonomo</t>
  </si>
  <si>
    <t>U.7.01.03.01.000 - Versamenti di ritenute erariali su Redditi da lavoro autonomo per conto terzi</t>
  </si>
  <si>
    <t>U.7.01.03.01.001 - Versamenti di ritenute erariali su Redditi da lavoro autonomo per conto terzi</t>
  </si>
  <si>
    <t>99.01.7 - 13570/8/1 - IVA SPLIT PAYMENT</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</si>
  <si>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</si>
  <si>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</si>
  <si>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</si>
  <si>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</si>
  <si>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</si>
  <si>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cauzionali</t>
  </si>
  <si>
    <t>U.7.02.04.02.000 - Restituzione di depositi cauzionali o contrattuali di terzi</t>
  </si>
  <si>
    <t>U.7.02.04.02.001 - Restituzione di depositi cauzionali o contrattuali di terzi</t>
  </si>
  <si>
    <t>99.01.7 - 13570/2/1 - erogazione di somme versate da enti e privati</t>
  </si>
  <si>
    <t>U.7.02.05.01.000 - Versamenti di imposte e tasse di natura corrente riscosse per conto di terzi</t>
  </si>
  <si>
    <t>U.7.02.05.01.001 - Versamenti di imposte e tasse di natura corrente riscosse per conto di terzi</t>
  </si>
  <si>
    <t>99.01.7 - 13590/2/1 -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</si>
</sst>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96">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5" fillId="0" borderId="84" xfId="12" applyNumberFormat="1" applyFont="1" applyBorder="1" applyAlignment="1" applyProtection="1">
      <alignment horizontal="right" wrapText="1"/>
      <protection locked="0"/>
    </xf>
    <xf numFmtId="3" fontId="15" fillId="0" borderId="89" xfId="12" applyNumberFormat="1" applyFont="1" applyBorder="1" applyAlignment="1" applyProtection="1">
      <alignment horizontal="right" wrapText="1"/>
      <protection locked="0"/>
    </xf>
    <xf numFmtId="3" fontId="15" fillId="0" borderId="82" xfId="12" applyNumberFormat="1" applyFont="1" applyBorder="1" applyAlignment="1" applyProtection="1">
      <alignment horizontal="right" wrapText="1"/>
      <protection locked="0"/>
    </xf>
    <xf numFmtId="3" fontId="15" fillId="0" borderId="87"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5"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5"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3" fontId="6" fillId="0" borderId="92" xfId="12" applyNumberFormat="1" applyFont="1" applyBorder="1" applyProtection="1">
      <protection locked="0"/>
    </xf>
    <xf numFmtId="3" fontId="14" fillId="0" borderId="90" xfId="12" applyNumberFormat="1" applyFont="1" applyBorder="1" applyProtection="1">
      <protection locked="0"/>
    </xf>
    <xf numFmtId="3" fontId="6" fillId="0" borderId="90" xfId="12" applyNumberFormat="1" applyFont="1" applyBorder="1" applyProtection="1">
      <protection locked="0"/>
    </xf>
    <xf numFmtId="3" fontId="14"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topLeftCell="B76"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2" t="s">
        <v>164</v>
      </c>
      <c r="B5" s="282"/>
      <c r="C5" s="282"/>
      <c r="D5" s="282"/>
      <c r="E5" s="282"/>
      <c r="F5" s="282"/>
      <c r="G5" s="282"/>
      <c r="H5" s="282"/>
      <c r="I5" s="282"/>
      <c r="J5" s="282"/>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2" t="s">
        <v>166</v>
      </c>
      <c r="B9" s="282"/>
      <c r="C9" s="282"/>
      <c r="D9" s="282"/>
      <c r="E9" s="282"/>
      <c r="F9" s="282"/>
      <c r="G9" s="282"/>
      <c r="H9" s="282"/>
      <c r="I9" s="282"/>
      <c r="J9" s="282"/>
    </row>
    <row r="10" spans="1:10" s="24" customFormat="1" ht="18.75" customHeight="1" x14ac:dyDescent="0.25">
      <c r="A10" s="22"/>
      <c r="B10" s="23"/>
      <c r="C10" s="23"/>
      <c r="D10" s="23"/>
      <c r="E10" s="23"/>
      <c r="F10" s="23"/>
      <c r="G10" s="23"/>
      <c r="H10" s="23"/>
      <c r="I10" s="23"/>
      <c r="J10" s="23"/>
    </row>
    <row r="11" spans="1:10" ht="15.6" customHeight="1" x14ac:dyDescent="0.25">
      <c r="A11" s="279" t="s">
        <v>130</v>
      </c>
      <c r="B11" s="290" t="s">
        <v>131</v>
      </c>
      <c r="C11" s="13" t="s">
        <v>3</v>
      </c>
      <c r="D11" s="12"/>
      <c r="E11" s="12"/>
      <c r="F11" s="12"/>
      <c r="G11" s="12"/>
      <c r="H11" s="12"/>
      <c r="I11" s="12"/>
      <c r="J11" s="11"/>
    </row>
    <row r="12" spans="1:10" ht="33" customHeight="1" x14ac:dyDescent="0.25">
      <c r="A12" s="280"/>
      <c r="B12" s="286"/>
      <c r="C12" s="292" t="s">
        <v>177</v>
      </c>
      <c r="D12" s="293"/>
      <c r="E12" s="8" t="s">
        <v>178</v>
      </c>
      <c r="F12" s="7"/>
      <c r="G12" s="6" t="s">
        <v>179</v>
      </c>
      <c r="H12" s="7"/>
      <c r="I12" s="6" t="s">
        <v>180</v>
      </c>
      <c r="J12" s="5"/>
    </row>
    <row r="13" spans="1:10" ht="37.5" customHeight="1" x14ac:dyDescent="0.25">
      <c r="A13" s="281"/>
      <c r="B13" s="291"/>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2">
        <v>283624.65000000002</v>
      </c>
      <c r="D14" s="63">
        <v>266680.07</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15986.73</v>
      </c>
      <c r="D17" s="65">
        <f t="shared" si="0"/>
        <v>17765.63</v>
      </c>
      <c r="E17" s="65">
        <f t="shared" si="0"/>
        <v>30018.170000000002</v>
      </c>
      <c r="F17" s="65">
        <f t="shared" si="0"/>
        <v>34342.42</v>
      </c>
      <c r="G17" s="65">
        <f t="shared" si="0"/>
        <v>42132.18</v>
      </c>
      <c r="H17" s="65">
        <f t="shared" si="0"/>
        <v>53045.08</v>
      </c>
      <c r="I17" s="65">
        <f t="shared" si="0"/>
        <v>59690.81</v>
      </c>
      <c r="J17" s="66">
        <f t="shared" si="0"/>
        <v>94967.15</v>
      </c>
    </row>
    <row r="18" spans="1:10" x14ac:dyDescent="0.25">
      <c r="A18" s="43" t="s">
        <v>147</v>
      </c>
      <c r="B18" s="42" t="s">
        <v>148</v>
      </c>
      <c r="C18" s="67">
        <f t="shared" ref="C18:J18" si="1">SUM(C19:C24)</f>
        <v>15986.73</v>
      </c>
      <c r="D18" s="68">
        <f t="shared" si="1"/>
        <v>17765.63</v>
      </c>
      <c r="E18" s="69">
        <f t="shared" si="1"/>
        <v>30018.170000000002</v>
      </c>
      <c r="F18" s="68">
        <f t="shared" si="1"/>
        <v>34342.42</v>
      </c>
      <c r="G18" s="69">
        <f t="shared" si="1"/>
        <v>42132.18</v>
      </c>
      <c r="H18" s="69">
        <f t="shared" si="1"/>
        <v>53045.08</v>
      </c>
      <c r="I18" s="69">
        <f t="shared" si="1"/>
        <v>59690.81</v>
      </c>
      <c r="J18" s="70">
        <f t="shared" si="1"/>
        <v>94967.15</v>
      </c>
    </row>
    <row r="19" spans="1:10" x14ac:dyDescent="0.25">
      <c r="A19" s="43" t="s">
        <v>156</v>
      </c>
      <c r="B19" s="42" t="s">
        <v>154</v>
      </c>
      <c r="C19" s="71">
        <v>7601.25</v>
      </c>
      <c r="D19" s="72">
        <v>10027.219999999999</v>
      </c>
      <c r="E19" s="73">
        <v>19229.97</v>
      </c>
      <c r="F19" s="73">
        <v>20151.63</v>
      </c>
      <c r="G19" s="73">
        <v>21750.66</v>
      </c>
      <c r="H19" s="73">
        <v>21977.01</v>
      </c>
      <c r="I19" s="72">
        <v>31168.68</v>
      </c>
      <c r="J19" s="74">
        <v>42359.15</v>
      </c>
    </row>
    <row r="20" spans="1:10" x14ac:dyDescent="0.25">
      <c r="A20" s="43" t="s">
        <v>142</v>
      </c>
      <c r="B20" s="42" t="s">
        <v>141</v>
      </c>
      <c r="C20" s="71">
        <v>2742.8</v>
      </c>
      <c r="D20" s="72">
        <v>0</v>
      </c>
      <c r="E20" s="73">
        <v>3014.64</v>
      </c>
      <c r="F20" s="73">
        <v>0</v>
      </c>
      <c r="G20" s="73">
        <v>3014.64</v>
      </c>
      <c r="H20" s="73">
        <v>163</v>
      </c>
      <c r="I20" s="72">
        <v>3014.64</v>
      </c>
      <c r="J20" s="74">
        <v>1000</v>
      </c>
    </row>
    <row r="21" spans="1:10" x14ac:dyDescent="0.25">
      <c r="A21" s="43" t="s">
        <v>140</v>
      </c>
      <c r="B21" s="42" t="s">
        <v>139</v>
      </c>
      <c r="C21" s="71"/>
      <c r="D21" s="72">
        <v>1895.86</v>
      </c>
      <c r="E21" s="73"/>
      <c r="F21" s="73">
        <v>6358.7</v>
      </c>
      <c r="G21" s="73">
        <v>82.33</v>
      </c>
      <c r="H21" s="73">
        <v>12435.99</v>
      </c>
      <c r="I21" s="72">
        <v>460.62</v>
      </c>
      <c r="J21" s="74">
        <v>18380</v>
      </c>
    </row>
    <row r="22" spans="1:10" x14ac:dyDescent="0.25">
      <c r="A22" s="43" t="s">
        <v>183</v>
      </c>
      <c r="B22" s="42" t="s">
        <v>184</v>
      </c>
      <c r="C22" s="71">
        <v>5642.68</v>
      </c>
      <c r="D22" s="72">
        <v>5842.55</v>
      </c>
      <c r="E22" s="73">
        <v>7773.56</v>
      </c>
      <c r="F22" s="73">
        <v>7832.09</v>
      </c>
      <c r="G22" s="73">
        <v>17284.55</v>
      </c>
      <c r="H22" s="73">
        <v>18469.080000000002</v>
      </c>
      <c r="I22" s="72">
        <v>25046.87</v>
      </c>
      <c r="J22" s="74">
        <v>33228</v>
      </c>
    </row>
    <row r="23" spans="1:10" x14ac:dyDescent="0.25">
      <c r="A23" s="43" t="s">
        <v>185</v>
      </c>
      <c r="B23" s="42" t="s">
        <v>186</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0</v>
      </c>
      <c r="E28" s="73">
        <v>31491.26</v>
      </c>
      <c r="F28" s="73">
        <v>36470.17</v>
      </c>
      <c r="G28" s="73">
        <v>39159.300000000003</v>
      </c>
      <c r="H28" s="73">
        <v>46940.59</v>
      </c>
      <c r="I28" s="73">
        <v>55464.480000000003</v>
      </c>
      <c r="J28" s="74">
        <v>63717.68</v>
      </c>
    </row>
    <row r="29" spans="1:10" ht="30" x14ac:dyDescent="0.25">
      <c r="A29" s="45" t="s">
        <v>5</v>
      </c>
      <c r="B29" s="46" t="s">
        <v>136</v>
      </c>
      <c r="C29" s="75">
        <f t="shared" ref="C29:J29" si="2">+C17+C28</f>
        <v>15986.73</v>
      </c>
      <c r="D29" s="76">
        <f t="shared" si="2"/>
        <v>17765.63</v>
      </c>
      <c r="E29" s="76">
        <f t="shared" si="2"/>
        <v>61509.43</v>
      </c>
      <c r="F29" s="76">
        <f t="shared" si="2"/>
        <v>70812.59</v>
      </c>
      <c r="G29" s="76">
        <f t="shared" si="2"/>
        <v>81291.48000000001</v>
      </c>
      <c r="H29" s="76">
        <f t="shared" si="2"/>
        <v>99985.67</v>
      </c>
      <c r="I29" s="76">
        <f t="shared" si="2"/>
        <v>115155.29000000001</v>
      </c>
      <c r="J29" s="77">
        <f t="shared" si="2"/>
        <v>158684.82999999999</v>
      </c>
    </row>
    <row r="30" spans="1:10" s="47" customFormat="1" x14ac:dyDescent="0.25">
      <c r="A30" s="43" t="s">
        <v>17</v>
      </c>
      <c r="B30" s="42" t="s">
        <v>16</v>
      </c>
      <c r="C30" s="78">
        <v>4164.1499999999996</v>
      </c>
      <c r="D30" s="79">
        <v>47427</v>
      </c>
      <c r="E30" s="79">
        <v>18169.77</v>
      </c>
      <c r="F30" s="80">
        <v>64887.45</v>
      </c>
      <c r="G30" s="80">
        <v>18286.36</v>
      </c>
      <c r="H30" s="80">
        <v>65002.92</v>
      </c>
      <c r="I30" s="81">
        <v>29046.3</v>
      </c>
      <c r="J30" s="82">
        <v>89445.79</v>
      </c>
    </row>
    <row r="31" spans="1:10" x14ac:dyDescent="0.25">
      <c r="A31" s="43" t="s">
        <v>19</v>
      </c>
      <c r="B31" s="42" t="s">
        <v>18</v>
      </c>
      <c r="C31" s="78"/>
      <c r="D31" s="79">
        <v>0</v>
      </c>
      <c r="E31" s="79"/>
      <c r="F31" s="80">
        <v>0</v>
      </c>
      <c r="G31" s="80"/>
      <c r="H31" s="80">
        <v>0</v>
      </c>
      <c r="I31" s="81"/>
      <c r="J31" s="82">
        <v>13892.69</v>
      </c>
    </row>
    <row r="32" spans="1:10" x14ac:dyDescent="0.25">
      <c r="A32" s="43"/>
      <c r="B32" s="42" t="s">
        <v>120</v>
      </c>
      <c r="C32" s="78">
        <v>2768.16</v>
      </c>
      <c r="D32" s="79">
        <v>0</v>
      </c>
      <c r="E32" s="79">
        <v>6673.64</v>
      </c>
      <c r="F32" s="80">
        <v>526.54000000000804</v>
      </c>
      <c r="G32" s="80">
        <v>7002.64</v>
      </c>
      <c r="H32" s="80">
        <v>526.54000000000804</v>
      </c>
      <c r="I32" s="81">
        <v>7002.64</v>
      </c>
      <c r="J32" s="82">
        <v>9640.2000000000007</v>
      </c>
    </row>
    <row r="33" spans="1:10" x14ac:dyDescent="0.25">
      <c r="A33" s="45" t="s">
        <v>15</v>
      </c>
      <c r="B33" s="48" t="s">
        <v>135</v>
      </c>
      <c r="C33" s="75">
        <f t="shared" ref="C33:J33" si="3">+C32+C31+C30</f>
        <v>6932.3099999999995</v>
      </c>
      <c r="D33" s="76">
        <f t="shared" si="3"/>
        <v>47427</v>
      </c>
      <c r="E33" s="76">
        <f t="shared" si="3"/>
        <v>24843.41</v>
      </c>
      <c r="F33" s="76">
        <f t="shared" si="3"/>
        <v>65413.990000000005</v>
      </c>
      <c r="G33" s="76">
        <f t="shared" si="3"/>
        <v>25289</v>
      </c>
      <c r="H33" s="76">
        <f t="shared" si="3"/>
        <v>65529.460000000006</v>
      </c>
      <c r="I33" s="76">
        <f t="shared" si="3"/>
        <v>36048.94</v>
      </c>
      <c r="J33" s="77">
        <f t="shared" si="3"/>
        <v>112978.68</v>
      </c>
    </row>
    <row r="34" spans="1:10" x14ac:dyDescent="0.25">
      <c r="A34" s="43" t="s">
        <v>22</v>
      </c>
      <c r="B34" s="49" t="s">
        <v>21</v>
      </c>
      <c r="C34" s="78">
        <v>17773.87</v>
      </c>
      <c r="D34" s="79">
        <v>55005.88</v>
      </c>
      <c r="E34" s="79">
        <v>59628.97</v>
      </c>
      <c r="F34" s="80">
        <v>61490.42</v>
      </c>
      <c r="G34" s="80">
        <v>62307.46</v>
      </c>
      <c r="H34" s="80">
        <v>68162.12</v>
      </c>
      <c r="I34" s="81">
        <v>72953.5</v>
      </c>
      <c r="J34" s="82">
        <v>81809.740000000005</v>
      </c>
    </row>
    <row r="35" spans="1:10" ht="30" x14ac:dyDescent="0.25">
      <c r="A35" s="43" t="s">
        <v>24</v>
      </c>
      <c r="B35" s="49" t="s">
        <v>23</v>
      </c>
      <c r="C35" s="78"/>
      <c r="D35" s="79">
        <v>200</v>
      </c>
      <c r="E35" s="79"/>
      <c r="F35" s="80">
        <v>500</v>
      </c>
      <c r="G35" s="80"/>
      <c r="H35" s="80">
        <v>800</v>
      </c>
      <c r="I35" s="81"/>
      <c r="J35" s="82">
        <v>1450</v>
      </c>
    </row>
    <row r="36" spans="1:10" x14ac:dyDescent="0.25">
      <c r="A36" s="43" t="s">
        <v>26</v>
      </c>
      <c r="B36" s="42" t="s">
        <v>25</v>
      </c>
      <c r="C36" s="78">
        <v>0.09</v>
      </c>
      <c r="D36" s="79">
        <v>0</v>
      </c>
      <c r="E36" s="79">
        <v>0.09</v>
      </c>
      <c r="F36" s="80">
        <v>0</v>
      </c>
      <c r="G36" s="80">
        <v>0.09</v>
      </c>
      <c r="H36" s="80">
        <v>0</v>
      </c>
      <c r="I36" s="81">
        <v>0.09</v>
      </c>
      <c r="J36" s="82">
        <v>1000</v>
      </c>
    </row>
    <row r="37" spans="1:10" x14ac:dyDescent="0.25">
      <c r="A37" s="43" t="s">
        <v>28</v>
      </c>
      <c r="B37" s="42" t="s">
        <v>27</v>
      </c>
      <c r="C37" s="83"/>
      <c r="D37" s="84"/>
      <c r="E37" s="84"/>
      <c r="F37" s="85"/>
      <c r="G37" s="85"/>
      <c r="H37" s="85"/>
      <c r="I37" s="86"/>
      <c r="J37" s="87"/>
    </row>
    <row r="38" spans="1:10" x14ac:dyDescent="0.25">
      <c r="A38" s="43" t="s">
        <v>30</v>
      </c>
      <c r="B38" s="42" t="s">
        <v>29</v>
      </c>
      <c r="C38" s="83">
        <v>4249.96</v>
      </c>
      <c r="D38" s="84">
        <v>49.05</v>
      </c>
      <c r="E38" s="84">
        <v>4441.6400000000003</v>
      </c>
      <c r="F38" s="85">
        <v>2225.19</v>
      </c>
      <c r="G38" s="85">
        <v>8229.18</v>
      </c>
      <c r="H38" s="85">
        <v>6315.4</v>
      </c>
      <c r="I38" s="86">
        <v>12288.36</v>
      </c>
      <c r="J38" s="87">
        <v>13253.59</v>
      </c>
    </row>
    <row r="39" spans="1:10" x14ac:dyDescent="0.25">
      <c r="A39" s="45" t="s">
        <v>20</v>
      </c>
      <c r="B39" s="48" t="s">
        <v>119</v>
      </c>
      <c r="C39" s="75">
        <f t="shared" ref="C39:J39" si="4">+C38+C37+C36+C35+C34</f>
        <v>22023.919999999998</v>
      </c>
      <c r="D39" s="76">
        <f t="shared" si="4"/>
        <v>55254.93</v>
      </c>
      <c r="E39" s="76">
        <f t="shared" si="4"/>
        <v>64070.700000000004</v>
      </c>
      <c r="F39" s="76">
        <f t="shared" si="4"/>
        <v>64215.61</v>
      </c>
      <c r="G39" s="76">
        <f t="shared" si="4"/>
        <v>70536.73</v>
      </c>
      <c r="H39" s="76">
        <f t="shared" si="4"/>
        <v>75277.51999999999</v>
      </c>
      <c r="I39" s="76">
        <f t="shared" si="4"/>
        <v>85241.95</v>
      </c>
      <c r="J39" s="77">
        <f t="shared" si="4"/>
        <v>97513.33</v>
      </c>
    </row>
    <row r="40" spans="1:10" x14ac:dyDescent="0.25">
      <c r="A40" s="43" t="s">
        <v>33</v>
      </c>
      <c r="B40" s="42" t="s">
        <v>32</v>
      </c>
      <c r="C40" s="83"/>
      <c r="D40" s="84"/>
      <c r="E40" s="84"/>
      <c r="F40" s="85"/>
      <c r="G40" s="85"/>
      <c r="H40" s="85"/>
      <c r="I40" s="86"/>
      <c r="J40" s="87"/>
    </row>
    <row r="41" spans="1:10" x14ac:dyDescent="0.25">
      <c r="A41" s="43" t="s">
        <v>34</v>
      </c>
      <c r="B41" s="42" t="s">
        <v>0</v>
      </c>
      <c r="C41" s="83"/>
      <c r="D41" s="84">
        <v>0</v>
      </c>
      <c r="E41" s="84">
        <v>2000</v>
      </c>
      <c r="F41" s="85">
        <v>0</v>
      </c>
      <c r="G41" s="85">
        <v>4250</v>
      </c>
      <c r="H41" s="85">
        <v>0</v>
      </c>
      <c r="I41" s="86">
        <v>6164.42</v>
      </c>
      <c r="J41" s="87">
        <v>2250</v>
      </c>
    </row>
    <row r="42" spans="1:10" x14ac:dyDescent="0.25">
      <c r="A42" s="43" t="s">
        <v>35</v>
      </c>
      <c r="B42" s="42" t="s">
        <v>1</v>
      </c>
      <c r="C42" s="83"/>
      <c r="D42" s="84">
        <v>0</v>
      </c>
      <c r="E42" s="84">
        <v>83336.23</v>
      </c>
      <c r="F42" s="85">
        <v>27678.12</v>
      </c>
      <c r="G42" s="85">
        <v>129416.29</v>
      </c>
      <c r="H42" s="85">
        <v>52678.12</v>
      </c>
      <c r="I42" s="86">
        <v>129416.29</v>
      </c>
      <c r="J42" s="87">
        <v>205190.19</v>
      </c>
    </row>
    <row r="43" spans="1:10" x14ac:dyDescent="0.25">
      <c r="A43" s="43" t="s">
        <v>37</v>
      </c>
      <c r="B43" s="42" t="s">
        <v>36</v>
      </c>
      <c r="C43" s="78"/>
      <c r="D43" s="79"/>
      <c r="E43" s="79"/>
      <c r="F43" s="80"/>
      <c r="G43" s="80"/>
      <c r="H43" s="80"/>
      <c r="I43" s="81"/>
      <c r="J43" s="82"/>
    </row>
    <row r="44" spans="1:10" x14ac:dyDescent="0.25">
      <c r="A44" s="43" t="s">
        <v>38</v>
      </c>
      <c r="B44" s="42" t="s">
        <v>2</v>
      </c>
      <c r="C44" s="78">
        <v>324.33</v>
      </c>
      <c r="D44" s="79">
        <v>0</v>
      </c>
      <c r="E44" s="79">
        <v>324.33</v>
      </c>
      <c r="F44" s="80">
        <v>10891.5</v>
      </c>
      <c r="G44" s="80">
        <v>2218.33</v>
      </c>
      <c r="H44" s="80">
        <v>10891.5</v>
      </c>
      <c r="I44" s="81">
        <v>8975.99</v>
      </c>
      <c r="J44" s="82">
        <v>22407.5</v>
      </c>
    </row>
    <row r="45" spans="1:10" x14ac:dyDescent="0.25">
      <c r="A45" s="45" t="s">
        <v>31</v>
      </c>
      <c r="B45" s="48" t="s">
        <v>118</v>
      </c>
      <c r="C45" s="75">
        <f t="shared" ref="C45:J45" si="5">+C44+C43+C42+C41+C40</f>
        <v>324.33</v>
      </c>
      <c r="D45" s="76">
        <f t="shared" si="5"/>
        <v>0</v>
      </c>
      <c r="E45" s="76">
        <f t="shared" si="5"/>
        <v>85660.56</v>
      </c>
      <c r="F45" s="76">
        <f t="shared" si="5"/>
        <v>38569.619999999995</v>
      </c>
      <c r="G45" s="76">
        <f t="shared" si="5"/>
        <v>135884.62</v>
      </c>
      <c r="H45" s="76">
        <f t="shared" si="5"/>
        <v>63569.62</v>
      </c>
      <c r="I45" s="76">
        <f t="shared" si="5"/>
        <v>144556.70000000001</v>
      </c>
      <c r="J45" s="77">
        <f t="shared" si="5"/>
        <v>229847.69</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18102.48</v>
      </c>
      <c r="D56" s="89">
        <v>5705.22</v>
      </c>
      <c r="E56" s="89">
        <v>51910.5</v>
      </c>
      <c r="F56" s="90">
        <v>20757.560000000001</v>
      </c>
      <c r="G56" s="90">
        <v>61098.64</v>
      </c>
      <c r="H56" s="90">
        <v>38967.07</v>
      </c>
      <c r="I56" s="91">
        <v>73093.36</v>
      </c>
      <c r="J56" s="92">
        <v>115500</v>
      </c>
    </row>
    <row r="57" spans="1:10" x14ac:dyDescent="0.25">
      <c r="A57" s="43" t="s">
        <v>61</v>
      </c>
      <c r="B57" s="42" t="s">
        <v>60</v>
      </c>
      <c r="C57" s="88">
        <v>149.31</v>
      </c>
      <c r="D57" s="89">
        <v>1196.54</v>
      </c>
      <c r="E57" s="89">
        <v>1648.27</v>
      </c>
      <c r="F57" s="90">
        <v>1459.57</v>
      </c>
      <c r="G57" s="90">
        <v>2084.63</v>
      </c>
      <c r="H57" s="90">
        <v>1624.57</v>
      </c>
      <c r="I57" s="91">
        <v>3116.19</v>
      </c>
      <c r="J57" s="92">
        <v>16472.8</v>
      </c>
    </row>
    <row r="58" spans="1:10" x14ac:dyDescent="0.25">
      <c r="A58" s="45" t="s">
        <v>57</v>
      </c>
      <c r="B58" s="46" t="s">
        <v>115</v>
      </c>
      <c r="C58" s="75">
        <f t="shared" ref="C58:J58" si="8">+C57+C56</f>
        <v>18251.79</v>
      </c>
      <c r="D58" s="76">
        <f t="shared" si="8"/>
        <v>6901.76</v>
      </c>
      <c r="E58" s="76">
        <f t="shared" si="8"/>
        <v>53558.77</v>
      </c>
      <c r="F58" s="76">
        <f t="shared" si="8"/>
        <v>22217.13</v>
      </c>
      <c r="G58" s="76">
        <f t="shared" si="8"/>
        <v>63183.27</v>
      </c>
      <c r="H58" s="76">
        <f t="shared" si="8"/>
        <v>40591.64</v>
      </c>
      <c r="I58" s="76">
        <f t="shared" si="8"/>
        <v>76209.55</v>
      </c>
      <c r="J58" s="77">
        <f t="shared" si="8"/>
        <v>131972.79999999999</v>
      </c>
    </row>
    <row r="59" spans="1:10" ht="17.25" x14ac:dyDescent="0.25">
      <c r="A59" s="50" t="s">
        <v>121</v>
      </c>
      <c r="B59" s="51" t="s">
        <v>144</v>
      </c>
      <c r="C59" s="93"/>
      <c r="D59" s="94">
        <v>0</v>
      </c>
      <c r="E59" s="94"/>
      <c r="F59" s="94">
        <v>0</v>
      </c>
      <c r="G59" s="95"/>
      <c r="H59" s="95">
        <v>0</v>
      </c>
      <c r="I59" s="95"/>
      <c r="J59" s="96">
        <v>0</v>
      </c>
    </row>
    <row r="60" spans="1:10" s="37" customFormat="1" x14ac:dyDescent="0.25">
      <c r="A60" s="288" t="s">
        <v>155</v>
      </c>
      <c r="B60" s="289"/>
      <c r="C60" s="97">
        <f>+C59+C58+C55+C50+C45+C39+C33+C29</f>
        <v>63519.08</v>
      </c>
      <c r="D60" s="98">
        <f t="shared" ref="D60:J60" si="9">D59+D58+D55+D50+D45+D39+D33+D29</f>
        <v>127349.32</v>
      </c>
      <c r="E60" s="98">
        <f t="shared" si="9"/>
        <v>289642.87</v>
      </c>
      <c r="F60" s="98">
        <f t="shared" si="9"/>
        <v>261228.94</v>
      </c>
      <c r="G60" s="98">
        <f t="shared" si="9"/>
        <v>376185.1</v>
      </c>
      <c r="H60" s="98">
        <f t="shared" si="9"/>
        <v>344953.91</v>
      </c>
      <c r="I60" s="98">
        <f t="shared" si="9"/>
        <v>457212.43000000005</v>
      </c>
      <c r="J60" s="99">
        <f t="shared" si="9"/>
        <v>730997.33</v>
      </c>
    </row>
    <row r="61" spans="1:10" x14ac:dyDescent="0.25">
      <c r="A61" s="4" t="s">
        <v>160</v>
      </c>
      <c r="B61" s="3"/>
      <c r="C61" s="16"/>
      <c r="D61" s="100">
        <v>0</v>
      </c>
      <c r="E61" s="17"/>
      <c r="F61" s="100">
        <v>0</v>
      </c>
      <c r="G61" s="17"/>
      <c r="H61" s="100">
        <v>0</v>
      </c>
      <c r="I61" s="17"/>
      <c r="J61" s="102">
        <v>0</v>
      </c>
    </row>
    <row r="62" spans="1:10" x14ac:dyDescent="0.25">
      <c r="A62" s="288" t="s">
        <v>133</v>
      </c>
      <c r="B62" s="289"/>
      <c r="C62" s="97">
        <f>+C60+C14</f>
        <v>347143.73000000004</v>
      </c>
      <c r="D62" s="98">
        <f>+D60+D14</f>
        <v>394029.39</v>
      </c>
      <c r="E62" s="98">
        <f>+E60+C14</f>
        <v>573267.52</v>
      </c>
      <c r="F62" s="98">
        <f>+F60+D14</f>
        <v>527909.01</v>
      </c>
      <c r="G62" s="98">
        <f>+G60+C14</f>
        <v>659809.75</v>
      </c>
      <c r="H62" s="98">
        <f>+H60+D14</f>
        <v>611633.98</v>
      </c>
      <c r="I62" s="98">
        <f>+I60+C14</f>
        <v>740837.08000000007</v>
      </c>
      <c r="J62" s="99">
        <f>+J60+D14</f>
        <v>997677.39999999991</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9" t="s">
        <v>130</v>
      </c>
      <c r="B65" s="285" t="s">
        <v>131</v>
      </c>
      <c r="C65" s="283" t="s">
        <v>122</v>
      </c>
      <c r="D65" s="283"/>
      <c r="E65" s="283"/>
      <c r="F65" s="283"/>
      <c r="G65" s="283"/>
      <c r="H65" s="283"/>
      <c r="I65" s="283"/>
      <c r="J65" s="284"/>
    </row>
    <row r="66" spans="1:10" ht="33" customHeight="1" x14ac:dyDescent="0.25">
      <c r="A66" s="280"/>
      <c r="B66" s="286"/>
      <c r="C66" s="277" t="s">
        <v>177</v>
      </c>
      <c r="D66" s="278"/>
      <c r="E66" s="8" t="s">
        <v>178</v>
      </c>
      <c r="F66" s="7"/>
      <c r="G66" s="6" t="s">
        <v>179</v>
      </c>
      <c r="H66" s="7"/>
      <c r="I66" s="6" t="s">
        <v>180</v>
      </c>
      <c r="J66" s="5"/>
    </row>
    <row r="67" spans="1:10" ht="37.5" customHeight="1" x14ac:dyDescent="0.25">
      <c r="A67" s="281"/>
      <c r="B67" s="287"/>
      <c r="C67" s="29" t="s">
        <v>143</v>
      </c>
      <c r="D67" s="28" t="s">
        <v>182</v>
      </c>
      <c r="E67" s="29" t="s">
        <v>143</v>
      </c>
      <c r="F67" s="28" t="s">
        <v>182</v>
      </c>
      <c r="G67" s="29" t="s">
        <v>143</v>
      </c>
      <c r="H67" s="28" t="s">
        <v>182</v>
      </c>
      <c r="I67" s="29" t="s">
        <v>143</v>
      </c>
      <c r="J67" s="30" t="s">
        <v>4</v>
      </c>
    </row>
    <row r="68" spans="1:10" x14ac:dyDescent="0.25">
      <c r="A68" s="43" t="s">
        <v>64</v>
      </c>
      <c r="B68" s="42" t="s">
        <v>63</v>
      </c>
      <c r="C68" s="103">
        <v>7859.11</v>
      </c>
      <c r="D68" s="104">
        <v>8701.2900000000009</v>
      </c>
      <c r="E68" s="104">
        <v>16576.63</v>
      </c>
      <c r="F68" s="104">
        <v>17258.13</v>
      </c>
      <c r="G68" s="104">
        <v>24742.99</v>
      </c>
      <c r="H68" s="104">
        <v>26064.75</v>
      </c>
      <c r="I68" s="104">
        <v>36817.93</v>
      </c>
      <c r="J68" s="105">
        <v>42700</v>
      </c>
    </row>
    <row r="69" spans="1:10" x14ac:dyDescent="0.25">
      <c r="A69" s="43" t="s">
        <v>66</v>
      </c>
      <c r="B69" s="42" t="s">
        <v>65</v>
      </c>
      <c r="C69" s="106">
        <v>371.71</v>
      </c>
      <c r="D69" s="107">
        <v>1209.3</v>
      </c>
      <c r="E69" s="107">
        <v>1442.04</v>
      </c>
      <c r="F69" s="107">
        <v>2348.13</v>
      </c>
      <c r="G69" s="107">
        <v>2583.09</v>
      </c>
      <c r="H69" s="107">
        <v>3568.32</v>
      </c>
      <c r="I69" s="107">
        <v>4574.57</v>
      </c>
      <c r="J69" s="108">
        <v>5600</v>
      </c>
    </row>
    <row r="70" spans="1:10" x14ac:dyDescent="0.25">
      <c r="A70" s="43" t="s">
        <v>68</v>
      </c>
      <c r="B70" s="42" t="s">
        <v>67</v>
      </c>
      <c r="C70" s="109">
        <v>16685.52</v>
      </c>
      <c r="D70" s="110">
        <v>25619.39</v>
      </c>
      <c r="E70" s="110">
        <v>32278.2</v>
      </c>
      <c r="F70" s="110">
        <v>53426.239999999998</v>
      </c>
      <c r="G70" s="110">
        <v>46758.46</v>
      </c>
      <c r="H70" s="110">
        <v>84258.38</v>
      </c>
      <c r="I70" s="110">
        <v>67545.88</v>
      </c>
      <c r="J70" s="111">
        <v>146899.43</v>
      </c>
    </row>
    <row r="71" spans="1:10" x14ac:dyDescent="0.25">
      <c r="A71" s="43" t="s">
        <v>69</v>
      </c>
      <c r="B71" s="42" t="s">
        <v>14</v>
      </c>
      <c r="C71" s="106">
        <v>5181.05</v>
      </c>
      <c r="D71" s="107">
        <v>13654.75</v>
      </c>
      <c r="E71" s="107">
        <v>20807.650000000001</v>
      </c>
      <c r="F71" s="107">
        <v>27626.43</v>
      </c>
      <c r="G71" s="107">
        <v>47017.26</v>
      </c>
      <c r="H71" s="107">
        <v>42007.28</v>
      </c>
      <c r="I71" s="107">
        <v>59120.44</v>
      </c>
      <c r="J71" s="108">
        <v>89103.08</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c r="D74" s="110">
        <v>0</v>
      </c>
      <c r="E74" s="110">
        <v>3735.62</v>
      </c>
      <c r="F74" s="110">
        <v>0</v>
      </c>
      <c r="G74" s="110">
        <v>3735.62</v>
      </c>
      <c r="H74" s="110">
        <v>2328.0500000000002</v>
      </c>
      <c r="I74" s="110">
        <v>7133.56</v>
      </c>
      <c r="J74" s="111">
        <v>4479.6400000000003</v>
      </c>
    </row>
    <row r="75" spans="1:10" x14ac:dyDescent="0.25">
      <c r="A75" s="43" t="s">
        <v>76</v>
      </c>
      <c r="B75" s="42" t="s">
        <v>75</v>
      </c>
      <c r="C75" s="106"/>
      <c r="D75" s="107"/>
      <c r="E75" s="107"/>
      <c r="F75" s="107"/>
      <c r="G75" s="107"/>
      <c r="H75" s="107"/>
      <c r="I75" s="107"/>
      <c r="J75" s="108"/>
    </row>
    <row r="76" spans="1:10" x14ac:dyDescent="0.25">
      <c r="A76" s="43" t="s">
        <v>78</v>
      </c>
      <c r="B76" s="42" t="s">
        <v>77</v>
      </c>
      <c r="C76" s="106">
        <v>582</v>
      </c>
      <c r="D76" s="107">
        <v>212</v>
      </c>
      <c r="E76" s="107">
        <v>953</v>
      </c>
      <c r="F76" s="107">
        <v>212</v>
      </c>
      <c r="G76" s="107">
        <v>1194</v>
      </c>
      <c r="H76" s="107">
        <v>266</v>
      </c>
      <c r="I76" s="107">
        <v>1598</v>
      </c>
      <c r="J76" s="108">
        <v>3748.11</v>
      </c>
    </row>
    <row r="77" spans="1:10" x14ac:dyDescent="0.25">
      <c r="A77" s="43" t="s">
        <v>80</v>
      </c>
      <c r="B77" s="42" t="s">
        <v>79</v>
      </c>
      <c r="C77" s="106">
        <v>621</v>
      </c>
      <c r="D77" s="107">
        <v>698</v>
      </c>
      <c r="E77" s="107">
        <v>5550.36</v>
      </c>
      <c r="F77" s="107">
        <v>11189.8</v>
      </c>
      <c r="G77" s="107">
        <v>6062.59</v>
      </c>
      <c r="H77" s="107">
        <v>11305.27</v>
      </c>
      <c r="I77" s="107">
        <v>8005.18</v>
      </c>
      <c r="J77" s="108">
        <v>71877.539999999994</v>
      </c>
    </row>
    <row r="78" spans="1:10" x14ac:dyDescent="0.25">
      <c r="A78" s="45" t="s">
        <v>62</v>
      </c>
      <c r="B78" s="48" t="s">
        <v>127</v>
      </c>
      <c r="C78" s="112">
        <f t="shared" ref="C78:J78" si="10">SUM(C68:C77)</f>
        <v>31300.39</v>
      </c>
      <c r="D78" s="113">
        <f t="shared" si="10"/>
        <v>50094.729999999996</v>
      </c>
      <c r="E78" s="113">
        <f t="shared" si="10"/>
        <v>81343.5</v>
      </c>
      <c r="F78" s="113">
        <f t="shared" si="10"/>
        <v>112060.73</v>
      </c>
      <c r="G78" s="113">
        <f t="shared" si="10"/>
        <v>132094.01</v>
      </c>
      <c r="H78" s="113">
        <f t="shared" si="10"/>
        <v>169798.05</v>
      </c>
      <c r="I78" s="113">
        <f t="shared" si="10"/>
        <v>184795.56</v>
      </c>
      <c r="J78" s="114">
        <f t="shared" si="10"/>
        <v>364407.8</v>
      </c>
    </row>
    <row r="79" spans="1:10" x14ac:dyDescent="0.25">
      <c r="A79" s="43" t="s">
        <v>83</v>
      </c>
      <c r="B79" s="42" t="s">
        <v>82</v>
      </c>
      <c r="C79" s="115"/>
      <c r="D79" s="116"/>
      <c r="E79" s="107"/>
      <c r="F79" s="107"/>
      <c r="G79" s="107"/>
      <c r="H79" s="107"/>
      <c r="I79" s="107"/>
      <c r="J79" s="108"/>
    </row>
    <row r="80" spans="1:10" x14ac:dyDescent="0.25">
      <c r="A80" s="43" t="s">
        <v>85</v>
      </c>
      <c r="B80" s="42" t="s">
        <v>84</v>
      </c>
      <c r="C80" s="109">
        <v>29.63</v>
      </c>
      <c r="D80" s="110">
        <v>951.6</v>
      </c>
      <c r="E80" s="110">
        <v>29.63</v>
      </c>
      <c r="F80" s="110">
        <v>1047.5999999999999</v>
      </c>
      <c r="G80" s="110">
        <v>29.63</v>
      </c>
      <c r="H80" s="110">
        <v>28723.35</v>
      </c>
      <c r="I80" s="110">
        <v>29.63</v>
      </c>
      <c r="J80" s="111">
        <v>70277.100000000006</v>
      </c>
    </row>
    <row r="81" spans="1:10" x14ac:dyDescent="0.25">
      <c r="A81" s="43" t="s">
        <v>86</v>
      </c>
      <c r="B81" s="42" t="s">
        <v>0</v>
      </c>
      <c r="C81" s="106"/>
      <c r="D81" s="107">
        <v>0</v>
      </c>
      <c r="E81" s="107"/>
      <c r="F81" s="107">
        <v>49252.76</v>
      </c>
      <c r="G81" s="107"/>
      <c r="H81" s="107">
        <v>49252.76</v>
      </c>
      <c r="I81" s="107"/>
      <c r="J81" s="108">
        <v>50000</v>
      </c>
    </row>
    <row r="82" spans="1:10" x14ac:dyDescent="0.25">
      <c r="A82" s="43" t="s">
        <v>87</v>
      </c>
      <c r="B82" s="42" t="s">
        <v>1</v>
      </c>
      <c r="C82" s="106"/>
      <c r="D82" s="107"/>
      <c r="E82" s="107"/>
      <c r="F82" s="107"/>
      <c r="G82" s="107"/>
      <c r="H82" s="107"/>
      <c r="I82" s="107"/>
      <c r="J82" s="108"/>
    </row>
    <row r="83" spans="1:10" x14ac:dyDescent="0.25">
      <c r="A83" s="43" t="s">
        <v>89</v>
      </c>
      <c r="B83" s="42" t="s">
        <v>88</v>
      </c>
      <c r="C83" s="117">
        <v>103057.24</v>
      </c>
      <c r="D83" s="118">
        <v>11475.1</v>
      </c>
      <c r="E83" s="118">
        <v>271852.18</v>
      </c>
      <c r="F83" s="118">
        <v>11507.1</v>
      </c>
      <c r="G83" s="118">
        <v>302940.73</v>
      </c>
      <c r="H83" s="118">
        <v>49356.11</v>
      </c>
      <c r="I83" s="118">
        <v>334304.96999999997</v>
      </c>
      <c r="J83" s="119">
        <v>187145.62</v>
      </c>
    </row>
    <row r="84" spans="1:10" x14ac:dyDescent="0.25">
      <c r="A84" s="45" t="s">
        <v>81</v>
      </c>
      <c r="B84" s="48" t="s">
        <v>126</v>
      </c>
      <c r="C84" s="112">
        <f t="shared" ref="C84:J84" si="11">SUM(C79:C83)</f>
        <v>103086.87000000001</v>
      </c>
      <c r="D84" s="113">
        <f t="shared" si="11"/>
        <v>12426.7</v>
      </c>
      <c r="E84" s="113">
        <f t="shared" si="11"/>
        <v>271881.81</v>
      </c>
      <c r="F84" s="113">
        <f t="shared" si="11"/>
        <v>61807.46</v>
      </c>
      <c r="G84" s="113">
        <f t="shared" si="11"/>
        <v>302970.36</v>
      </c>
      <c r="H84" s="113">
        <f t="shared" si="11"/>
        <v>127332.22</v>
      </c>
      <c r="I84" s="113">
        <f t="shared" si="11"/>
        <v>334334.59999999998</v>
      </c>
      <c r="J84" s="114">
        <f t="shared" si="11"/>
        <v>307422.71999999997</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c r="D92" s="121">
        <v>0</v>
      </c>
      <c r="E92" s="121">
        <v>12744.3</v>
      </c>
      <c r="F92" s="121">
        <v>0</v>
      </c>
      <c r="G92" s="121">
        <v>12744.3</v>
      </c>
      <c r="H92" s="121">
        <v>14151.87</v>
      </c>
      <c r="I92" s="121">
        <v>25826.28</v>
      </c>
      <c r="J92" s="122">
        <v>28680.2</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0</v>
      </c>
      <c r="D95" s="123">
        <f t="shared" si="13"/>
        <v>0</v>
      </c>
      <c r="E95" s="123">
        <f t="shared" si="13"/>
        <v>12744.3</v>
      </c>
      <c r="F95" s="123">
        <f t="shared" si="13"/>
        <v>0</v>
      </c>
      <c r="G95" s="123">
        <f t="shared" si="13"/>
        <v>12744.3</v>
      </c>
      <c r="H95" s="123">
        <f t="shared" si="13"/>
        <v>14151.87</v>
      </c>
      <c r="I95" s="123">
        <f t="shared" si="13"/>
        <v>25826.28</v>
      </c>
      <c r="J95" s="124">
        <f t="shared" si="13"/>
        <v>28680.2</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13195.24</v>
      </c>
      <c r="D97" s="121">
        <v>6390.9</v>
      </c>
      <c r="E97" s="121">
        <v>43664.08</v>
      </c>
      <c r="F97" s="121">
        <v>20869.13</v>
      </c>
      <c r="G97" s="121">
        <v>59628.52</v>
      </c>
      <c r="H97" s="121">
        <v>39537.1</v>
      </c>
      <c r="I97" s="121">
        <v>73093.36</v>
      </c>
      <c r="J97" s="122">
        <v>115837.6</v>
      </c>
    </row>
    <row r="98" spans="1:10" x14ac:dyDescent="0.25">
      <c r="A98" s="43" t="s">
        <v>114</v>
      </c>
      <c r="B98" s="42" t="s">
        <v>113</v>
      </c>
      <c r="C98" s="120">
        <v>1000</v>
      </c>
      <c r="D98" s="121">
        <v>0</v>
      </c>
      <c r="E98" s="121">
        <v>1140.4000000000001</v>
      </c>
      <c r="F98" s="121">
        <v>1291.1199999999999</v>
      </c>
      <c r="G98" s="121">
        <v>3471.17</v>
      </c>
      <c r="H98" s="121">
        <v>1506.12</v>
      </c>
      <c r="I98" s="121">
        <v>4151.17</v>
      </c>
      <c r="J98" s="122">
        <v>18013.02</v>
      </c>
    </row>
    <row r="99" spans="1:10" x14ac:dyDescent="0.25">
      <c r="A99" s="45" t="s">
        <v>110</v>
      </c>
      <c r="B99" s="48" t="s">
        <v>123</v>
      </c>
      <c r="C99" s="129">
        <f t="shared" ref="C99:J99" si="14">+C97+C98</f>
        <v>14195.24</v>
      </c>
      <c r="D99" s="130">
        <f t="shared" si="14"/>
        <v>6390.9</v>
      </c>
      <c r="E99" s="130">
        <f t="shared" si="14"/>
        <v>44804.480000000003</v>
      </c>
      <c r="F99" s="130">
        <f t="shared" si="14"/>
        <v>22160.25</v>
      </c>
      <c r="G99" s="130">
        <f t="shared" si="14"/>
        <v>63099.689999999995</v>
      </c>
      <c r="H99" s="130">
        <f t="shared" si="14"/>
        <v>41043.22</v>
      </c>
      <c r="I99" s="130">
        <f t="shared" si="14"/>
        <v>77244.53</v>
      </c>
      <c r="J99" s="131">
        <f t="shared" si="14"/>
        <v>133850.62</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148582.5</v>
      </c>
      <c r="D101" s="136">
        <f t="shared" si="15"/>
        <v>68912.329999999987</v>
      </c>
      <c r="E101" s="136">
        <f t="shared" si="15"/>
        <v>410774.08999999997</v>
      </c>
      <c r="F101" s="136">
        <f t="shared" si="15"/>
        <v>196028.44</v>
      </c>
      <c r="G101" s="136">
        <f t="shared" si="15"/>
        <v>510908.36</v>
      </c>
      <c r="H101" s="136">
        <f t="shared" si="15"/>
        <v>352325.36</v>
      </c>
      <c r="I101" s="136">
        <f t="shared" si="15"/>
        <v>622200.97</v>
      </c>
      <c r="J101" s="137">
        <f t="shared" si="15"/>
        <v>834361.34</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198561.23000000004</v>
      </c>
      <c r="D104" s="136">
        <f t="shared" si="16"/>
        <v>325117.06000000006</v>
      </c>
      <c r="E104" s="136">
        <f t="shared" si="16"/>
        <v>162493.43000000005</v>
      </c>
      <c r="F104" s="136">
        <f t="shared" si="16"/>
        <v>331880.57</v>
      </c>
      <c r="G104" s="136">
        <f t="shared" si="16"/>
        <v>148901.39000000001</v>
      </c>
      <c r="H104" s="136">
        <f t="shared" si="16"/>
        <v>259308.62</v>
      </c>
      <c r="I104" s="136">
        <f t="shared" si="16"/>
        <v>118636.1100000001</v>
      </c>
      <c r="J104" s="137">
        <f t="shared" si="16"/>
        <v>163316.05999999994</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6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2" t="s">
        <v>164</v>
      </c>
      <c r="B5" s="282"/>
      <c r="C5" s="282"/>
      <c r="D5" s="282"/>
      <c r="E5" s="282"/>
      <c r="F5" s="282"/>
      <c r="G5" s="282"/>
      <c r="H5" s="282"/>
      <c r="I5" s="282"/>
      <c r="J5" s="282"/>
      <c r="K5" s="282"/>
      <c r="L5" s="282"/>
      <c r="M5" s="282"/>
      <c r="N5" s="282"/>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2" t="s">
        <v>166</v>
      </c>
      <c r="B9" s="282"/>
      <c r="C9" s="282"/>
      <c r="D9" s="282"/>
      <c r="E9" s="282"/>
      <c r="F9" s="282"/>
      <c r="G9" s="282"/>
      <c r="H9" s="282"/>
      <c r="I9" s="282"/>
      <c r="J9" s="282"/>
      <c r="K9" s="282"/>
      <c r="L9" s="282"/>
      <c r="M9" s="282"/>
      <c r="N9" s="282"/>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5" t="s">
        <v>130</v>
      </c>
      <c r="B11" s="290" t="s">
        <v>131</v>
      </c>
      <c r="C11" s="290" t="s">
        <v>169</v>
      </c>
      <c r="D11" s="290" t="s">
        <v>170</v>
      </c>
      <c r="E11" s="290" t="s">
        <v>171</v>
      </c>
      <c r="F11" s="290" t="s">
        <v>172</v>
      </c>
      <c r="G11" s="13" t="s">
        <v>3</v>
      </c>
      <c r="H11" s="12"/>
      <c r="I11" s="12"/>
      <c r="J11" s="12"/>
      <c r="K11" s="12"/>
      <c r="L11" s="12"/>
      <c r="M11" s="12"/>
      <c r="N11" s="11"/>
    </row>
    <row r="12" spans="1:14" ht="33" customHeight="1" x14ac:dyDescent="0.25">
      <c r="A12" s="294"/>
      <c r="B12" s="286"/>
      <c r="C12" s="286"/>
      <c r="D12" s="286"/>
      <c r="E12" s="286"/>
      <c r="F12" s="286"/>
      <c r="G12" s="292" t="s">
        <v>177</v>
      </c>
      <c r="H12" s="293"/>
      <c r="I12" s="8" t="s">
        <v>178</v>
      </c>
      <c r="J12" s="7"/>
      <c r="K12" s="6" t="s">
        <v>179</v>
      </c>
      <c r="L12" s="7"/>
      <c r="M12" s="6" t="s">
        <v>180</v>
      </c>
      <c r="N12" s="5"/>
    </row>
    <row r="13" spans="1:14" ht="37.5" customHeight="1" x14ac:dyDescent="0.25">
      <c r="A13" s="295"/>
      <c r="B13" s="291"/>
      <c r="C13" s="291"/>
      <c r="D13" s="291"/>
      <c r="E13" s="291"/>
      <c r="F13" s="291"/>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2">
        <v>283624.65000000002</v>
      </c>
      <c r="H14" s="63">
        <v>266680.07</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15986.73</v>
      </c>
      <c r="H17" s="65">
        <f>SUM(H18:H23)</f>
        <v>17765.63</v>
      </c>
      <c r="I17" s="65">
        <v>30018.17</v>
      </c>
      <c r="J17" s="65">
        <f>SUM(J18:J23)</f>
        <v>34342.42</v>
      </c>
      <c r="K17" s="65">
        <v>42132.18</v>
      </c>
      <c r="L17" s="65">
        <f>SUM(L18:L23)</f>
        <v>53045.08</v>
      </c>
      <c r="M17" s="65">
        <v>59690.81</v>
      </c>
      <c r="N17" s="66">
        <f>SUM(N18:N23)</f>
        <v>94967.15</v>
      </c>
    </row>
    <row r="18" spans="1:14" s="37" customFormat="1" ht="38.25" x14ac:dyDescent="0.25">
      <c r="A18" s="151"/>
      <c r="B18" s="190"/>
      <c r="C18" s="204" t="s">
        <v>187</v>
      </c>
      <c r="D18" s="204" t="s">
        <v>188</v>
      </c>
      <c r="E18" s="204" t="s">
        <v>189</v>
      </c>
      <c r="F18" s="206" t="s">
        <v>190</v>
      </c>
      <c r="G18" s="207"/>
      <c r="H18" s="208">
        <v>1895.86</v>
      </c>
      <c r="I18" s="209"/>
      <c r="J18" s="208">
        <v>6358.7</v>
      </c>
      <c r="K18" s="209"/>
      <c r="L18" s="208">
        <v>12435.99</v>
      </c>
      <c r="M18" s="209"/>
      <c r="N18" s="210">
        <v>18380</v>
      </c>
    </row>
    <row r="19" spans="1:14" s="37" customFormat="1" ht="38.25" x14ac:dyDescent="0.25">
      <c r="A19" s="151"/>
      <c r="B19" s="190"/>
      <c r="C19" s="211" t="s">
        <v>191</v>
      </c>
      <c r="D19" s="211" t="s">
        <v>192</v>
      </c>
      <c r="E19" s="211" t="s">
        <v>193</v>
      </c>
      <c r="F19" s="212" t="s">
        <v>194</v>
      </c>
      <c r="G19" s="213"/>
      <c r="H19" s="214">
        <v>10027.219999999999</v>
      </c>
      <c r="I19" s="215"/>
      <c r="J19" s="214">
        <v>20151.63</v>
      </c>
      <c r="K19" s="215"/>
      <c r="L19" s="214">
        <v>21977.01</v>
      </c>
      <c r="M19" s="215"/>
      <c r="N19" s="216">
        <v>42359.15</v>
      </c>
    </row>
    <row r="20" spans="1:14" s="37" customFormat="1" ht="38.25" x14ac:dyDescent="0.25">
      <c r="A20" s="151"/>
      <c r="B20" s="190"/>
      <c r="C20" s="211" t="s">
        <v>195</v>
      </c>
      <c r="D20" s="211" t="s">
        <v>196</v>
      </c>
      <c r="E20" s="211" t="s">
        <v>197</v>
      </c>
      <c r="F20" s="212" t="s">
        <v>194</v>
      </c>
      <c r="G20" s="213"/>
      <c r="H20" s="214">
        <v>0</v>
      </c>
      <c r="I20" s="215"/>
      <c r="J20" s="214">
        <v>0</v>
      </c>
      <c r="K20" s="215"/>
      <c r="L20" s="214">
        <v>163</v>
      </c>
      <c r="M20" s="215"/>
      <c r="N20" s="216">
        <v>1000</v>
      </c>
    </row>
    <row r="21" spans="1:14" s="37" customFormat="1" ht="38.25" x14ac:dyDescent="0.25">
      <c r="A21" s="151"/>
      <c r="B21" s="190"/>
      <c r="C21" s="211" t="s">
        <v>198</v>
      </c>
      <c r="D21" s="211" t="s">
        <v>199</v>
      </c>
      <c r="E21" s="211" t="s">
        <v>200</v>
      </c>
      <c r="F21" s="212" t="s">
        <v>194</v>
      </c>
      <c r="G21" s="213"/>
      <c r="H21" s="214">
        <v>4929</v>
      </c>
      <c r="I21" s="215"/>
      <c r="J21" s="214">
        <v>5832.09</v>
      </c>
      <c r="K21" s="215"/>
      <c r="L21" s="214">
        <v>14719.08</v>
      </c>
      <c r="M21" s="215"/>
      <c r="N21" s="216">
        <v>29478</v>
      </c>
    </row>
    <row r="22" spans="1:14" s="37" customFormat="1" ht="38.25" x14ac:dyDescent="0.25">
      <c r="A22" s="151"/>
      <c r="B22" s="190"/>
      <c r="C22" s="211" t="s">
        <v>201</v>
      </c>
      <c r="D22" s="211" t="s">
        <v>199</v>
      </c>
      <c r="E22" s="211" t="s">
        <v>202</v>
      </c>
      <c r="F22" s="212" t="s">
        <v>194</v>
      </c>
      <c r="G22" s="213"/>
      <c r="H22" s="214">
        <v>913.55</v>
      </c>
      <c r="I22" s="215"/>
      <c r="J22" s="214">
        <v>2000</v>
      </c>
      <c r="K22" s="215"/>
      <c r="L22" s="214">
        <v>2000</v>
      </c>
      <c r="M22" s="215"/>
      <c r="N22" s="216">
        <v>2000</v>
      </c>
    </row>
    <row r="23" spans="1:14" s="37" customFormat="1" ht="38.25" x14ac:dyDescent="0.25">
      <c r="A23" s="151"/>
      <c r="B23" s="190"/>
      <c r="C23" s="191" t="s">
        <v>203</v>
      </c>
      <c r="D23" s="191" t="s">
        <v>199</v>
      </c>
      <c r="E23" s="191" t="s">
        <v>200</v>
      </c>
      <c r="F23" s="195" t="s">
        <v>190</v>
      </c>
      <c r="G23" s="199"/>
      <c r="H23" s="201">
        <v>0</v>
      </c>
      <c r="I23" s="200"/>
      <c r="J23" s="201">
        <v>0</v>
      </c>
      <c r="K23" s="200"/>
      <c r="L23" s="201">
        <v>1750</v>
      </c>
      <c r="M23" s="200"/>
      <c r="N23" s="202">
        <v>1750</v>
      </c>
    </row>
    <row r="24" spans="1:14" x14ac:dyDescent="0.25">
      <c r="A24" s="151" t="s">
        <v>13</v>
      </c>
      <c r="B24" s="150" t="s">
        <v>12</v>
      </c>
      <c r="C24" s="193"/>
      <c r="D24" s="193"/>
      <c r="E24" s="193"/>
      <c r="F24" s="197"/>
      <c r="G24" s="71"/>
      <c r="H24" s="73">
        <f>SUM(H25:H27)</f>
        <v>0</v>
      </c>
      <c r="I24" s="73">
        <v>31491.26</v>
      </c>
      <c r="J24" s="73">
        <f>SUM(J25:J27)</f>
        <v>36470.17</v>
      </c>
      <c r="K24" s="73">
        <v>39159.300000000003</v>
      </c>
      <c r="L24" s="73">
        <f>SUM(L25:L27)</f>
        <v>46940.590000000004</v>
      </c>
      <c r="M24" s="73">
        <v>55464.480000000003</v>
      </c>
      <c r="N24" s="74">
        <f>SUM(N25:N27)</f>
        <v>63717.68</v>
      </c>
    </row>
    <row r="25" spans="1:14" ht="25.5" x14ac:dyDescent="0.25">
      <c r="A25" s="151"/>
      <c r="B25" s="190"/>
      <c r="C25" s="204" t="s">
        <v>204</v>
      </c>
      <c r="D25" s="204" t="s">
        <v>205</v>
      </c>
      <c r="E25" s="204" t="s">
        <v>206</v>
      </c>
      <c r="F25" s="206" t="s">
        <v>194</v>
      </c>
      <c r="G25" s="218"/>
      <c r="H25" s="223">
        <v>0</v>
      </c>
      <c r="I25" s="220"/>
      <c r="J25" s="223">
        <v>36470.17</v>
      </c>
      <c r="K25" s="220"/>
      <c r="L25" s="223">
        <v>38616.93</v>
      </c>
      <c r="M25" s="220"/>
      <c r="N25" s="224">
        <v>55100</v>
      </c>
    </row>
    <row r="26" spans="1:14" ht="25.5" x14ac:dyDescent="0.25">
      <c r="A26" s="151"/>
      <c r="B26" s="190"/>
      <c r="C26" s="211" t="s">
        <v>207</v>
      </c>
      <c r="D26" s="211" t="s">
        <v>205</v>
      </c>
      <c r="E26" s="211" t="s">
        <v>206</v>
      </c>
      <c r="F26" s="212" t="s">
        <v>194</v>
      </c>
      <c r="G26" s="225"/>
      <c r="H26" s="226">
        <v>0</v>
      </c>
      <c r="I26" s="227"/>
      <c r="J26" s="226">
        <v>0</v>
      </c>
      <c r="K26" s="227"/>
      <c r="L26" s="226">
        <v>655.54</v>
      </c>
      <c r="M26" s="227"/>
      <c r="N26" s="228">
        <v>949.56</v>
      </c>
    </row>
    <row r="27" spans="1:14" ht="25.5" x14ac:dyDescent="0.25">
      <c r="A27" s="151"/>
      <c r="B27" s="190"/>
      <c r="C27" s="191" t="s">
        <v>208</v>
      </c>
      <c r="D27" s="191" t="s">
        <v>205</v>
      </c>
      <c r="E27" s="191" t="s">
        <v>206</v>
      </c>
      <c r="F27" s="195" t="s">
        <v>190</v>
      </c>
      <c r="G27" s="217"/>
      <c r="H27" s="221">
        <v>0</v>
      </c>
      <c r="I27" s="219"/>
      <c r="J27" s="221">
        <v>0</v>
      </c>
      <c r="K27" s="219"/>
      <c r="L27" s="221">
        <v>7668.12</v>
      </c>
      <c r="M27" s="219"/>
      <c r="N27" s="222">
        <v>7668.12</v>
      </c>
    </row>
    <row r="28" spans="1:14" ht="30" x14ac:dyDescent="0.25">
      <c r="A28" s="154" t="s">
        <v>5</v>
      </c>
      <c r="B28" s="155" t="s">
        <v>136</v>
      </c>
      <c r="C28" s="192"/>
      <c r="D28" s="192"/>
      <c r="E28" s="192"/>
      <c r="F28" s="196"/>
      <c r="G28" s="75">
        <f t="shared" ref="G28:N28" si="0">+G17+G24</f>
        <v>15986.73</v>
      </c>
      <c r="H28" s="76">
        <f t="shared" si="0"/>
        <v>17765.63</v>
      </c>
      <c r="I28" s="76">
        <f t="shared" si="0"/>
        <v>61509.429999999993</v>
      </c>
      <c r="J28" s="76">
        <f t="shared" si="0"/>
        <v>70812.59</v>
      </c>
      <c r="K28" s="76">
        <f t="shared" si="0"/>
        <v>81291.48000000001</v>
      </c>
      <c r="L28" s="76">
        <f t="shared" si="0"/>
        <v>99985.670000000013</v>
      </c>
      <c r="M28" s="76">
        <f t="shared" si="0"/>
        <v>115155.29000000001</v>
      </c>
      <c r="N28" s="77">
        <f t="shared" si="0"/>
        <v>158684.82999999999</v>
      </c>
    </row>
    <row r="29" spans="1:14" s="47" customFormat="1" x14ac:dyDescent="0.25">
      <c r="A29" s="151" t="s">
        <v>173</v>
      </c>
      <c r="B29" s="150" t="s">
        <v>14</v>
      </c>
      <c r="C29" s="203"/>
      <c r="D29" s="203"/>
      <c r="E29" s="203"/>
      <c r="F29" s="205"/>
      <c r="G29" s="78">
        <v>6932.31</v>
      </c>
      <c r="H29" s="80">
        <f>SUM(H30:H39)</f>
        <v>47427</v>
      </c>
      <c r="I29" s="80">
        <v>24843.41</v>
      </c>
      <c r="J29" s="80">
        <f>SUM(J30:J39)</f>
        <v>65413.990000000005</v>
      </c>
      <c r="K29" s="80">
        <v>25289</v>
      </c>
      <c r="L29" s="80">
        <f>SUM(L30:L39)</f>
        <v>65529.460000000006</v>
      </c>
      <c r="M29" s="80">
        <v>36048.94</v>
      </c>
      <c r="N29" s="82">
        <f>SUM(N30:N39)</f>
        <v>112978.68000000001</v>
      </c>
    </row>
    <row r="30" spans="1:14" s="47" customFormat="1" ht="25.5" x14ac:dyDescent="0.25">
      <c r="A30" s="151"/>
      <c r="B30" s="190"/>
      <c r="C30" s="204" t="s">
        <v>209</v>
      </c>
      <c r="D30" s="204" t="s">
        <v>210</v>
      </c>
      <c r="E30" s="204" t="s">
        <v>211</v>
      </c>
      <c r="F30" s="206" t="s">
        <v>194</v>
      </c>
      <c r="G30" s="230"/>
      <c r="H30" s="223">
        <v>0</v>
      </c>
      <c r="I30" s="223"/>
      <c r="J30" s="223">
        <v>3541.42</v>
      </c>
      <c r="K30" s="223"/>
      <c r="L30" s="223">
        <v>3541.42</v>
      </c>
      <c r="M30" s="223"/>
      <c r="N30" s="224">
        <v>3541.42</v>
      </c>
    </row>
    <row r="31" spans="1:14" s="47" customFormat="1" ht="25.5" x14ac:dyDescent="0.25">
      <c r="A31" s="151"/>
      <c r="B31" s="190"/>
      <c r="C31" s="211" t="s">
        <v>212</v>
      </c>
      <c r="D31" s="211" t="s">
        <v>210</v>
      </c>
      <c r="E31" s="211" t="s">
        <v>211</v>
      </c>
      <c r="F31" s="212" t="s">
        <v>194</v>
      </c>
      <c r="G31" s="231"/>
      <c r="H31" s="226">
        <v>0</v>
      </c>
      <c r="I31" s="226"/>
      <c r="J31" s="226">
        <v>1571.91</v>
      </c>
      <c r="K31" s="226"/>
      <c r="L31" s="226">
        <v>1571.91</v>
      </c>
      <c r="M31" s="226"/>
      <c r="N31" s="228">
        <v>2600</v>
      </c>
    </row>
    <row r="32" spans="1:14" s="47" customFormat="1" ht="25.5" x14ac:dyDescent="0.25">
      <c r="A32" s="151"/>
      <c r="B32" s="190"/>
      <c r="C32" s="211" t="s">
        <v>213</v>
      </c>
      <c r="D32" s="211" t="s">
        <v>210</v>
      </c>
      <c r="E32" s="211" t="s">
        <v>211</v>
      </c>
      <c r="F32" s="212" t="s">
        <v>190</v>
      </c>
      <c r="G32" s="231"/>
      <c r="H32" s="226">
        <v>0</v>
      </c>
      <c r="I32" s="226"/>
      <c r="J32" s="226">
        <v>0</v>
      </c>
      <c r="K32" s="226"/>
      <c r="L32" s="226">
        <v>0</v>
      </c>
      <c r="M32" s="226"/>
      <c r="N32" s="228">
        <v>9598</v>
      </c>
    </row>
    <row r="33" spans="1:14" s="47" customFormat="1" ht="25.5" x14ac:dyDescent="0.25">
      <c r="A33" s="151"/>
      <c r="B33" s="190"/>
      <c r="C33" s="211" t="s">
        <v>214</v>
      </c>
      <c r="D33" s="211" t="s">
        <v>210</v>
      </c>
      <c r="E33" s="211" t="s">
        <v>211</v>
      </c>
      <c r="F33" s="212" t="s">
        <v>194</v>
      </c>
      <c r="G33" s="231"/>
      <c r="H33" s="226">
        <v>0</v>
      </c>
      <c r="I33" s="226"/>
      <c r="J33" s="226">
        <v>12347.12</v>
      </c>
      <c r="K33" s="226"/>
      <c r="L33" s="226">
        <v>12347.12</v>
      </c>
      <c r="M33" s="226"/>
      <c r="N33" s="228">
        <v>24541.16</v>
      </c>
    </row>
    <row r="34" spans="1:14" s="47" customFormat="1" ht="25.5" x14ac:dyDescent="0.25">
      <c r="A34" s="151"/>
      <c r="B34" s="190"/>
      <c r="C34" s="211" t="s">
        <v>215</v>
      </c>
      <c r="D34" s="211" t="s">
        <v>210</v>
      </c>
      <c r="E34" s="211" t="s">
        <v>211</v>
      </c>
      <c r="F34" s="212" t="s">
        <v>190</v>
      </c>
      <c r="G34" s="231"/>
      <c r="H34" s="226">
        <v>0</v>
      </c>
      <c r="I34" s="226"/>
      <c r="J34" s="226">
        <v>0</v>
      </c>
      <c r="K34" s="226"/>
      <c r="L34" s="226">
        <v>115.47</v>
      </c>
      <c r="M34" s="226"/>
      <c r="N34" s="228">
        <v>115.47</v>
      </c>
    </row>
    <row r="35" spans="1:14" s="47" customFormat="1" ht="38.25" x14ac:dyDescent="0.25">
      <c r="A35" s="151"/>
      <c r="B35" s="190"/>
      <c r="C35" s="211" t="s">
        <v>216</v>
      </c>
      <c r="D35" s="211" t="s">
        <v>217</v>
      </c>
      <c r="E35" s="211" t="s">
        <v>218</v>
      </c>
      <c r="F35" s="212" t="s">
        <v>194</v>
      </c>
      <c r="G35" s="231"/>
      <c r="H35" s="226">
        <v>0</v>
      </c>
      <c r="I35" s="226"/>
      <c r="J35" s="226">
        <v>0</v>
      </c>
      <c r="K35" s="226"/>
      <c r="L35" s="226">
        <v>0</v>
      </c>
      <c r="M35" s="226"/>
      <c r="N35" s="228">
        <v>9113.66</v>
      </c>
    </row>
    <row r="36" spans="1:14" s="47" customFormat="1" ht="51" x14ac:dyDescent="0.25">
      <c r="A36" s="151"/>
      <c r="B36" s="190"/>
      <c r="C36" s="211" t="s">
        <v>219</v>
      </c>
      <c r="D36" s="211" t="s">
        <v>217</v>
      </c>
      <c r="E36" s="211" t="s">
        <v>220</v>
      </c>
      <c r="F36" s="212" t="s">
        <v>194</v>
      </c>
      <c r="G36" s="231"/>
      <c r="H36" s="226">
        <v>0</v>
      </c>
      <c r="I36" s="226"/>
      <c r="J36" s="226">
        <v>0</v>
      </c>
      <c r="K36" s="226"/>
      <c r="L36" s="226">
        <v>0</v>
      </c>
      <c r="M36" s="226"/>
      <c r="N36" s="228">
        <v>13892.69</v>
      </c>
    </row>
    <row r="37" spans="1:14" s="47" customFormat="1" ht="25.5" x14ac:dyDescent="0.25">
      <c r="A37" s="151"/>
      <c r="B37" s="190"/>
      <c r="C37" s="211" t="s">
        <v>221</v>
      </c>
      <c r="D37" s="211" t="s">
        <v>217</v>
      </c>
      <c r="E37" s="211" t="s">
        <v>222</v>
      </c>
      <c r="F37" s="212" t="s">
        <v>194</v>
      </c>
      <c r="G37" s="231"/>
      <c r="H37" s="226">
        <v>0</v>
      </c>
      <c r="I37" s="226"/>
      <c r="J37" s="226">
        <v>526.54</v>
      </c>
      <c r="K37" s="226"/>
      <c r="L37" s="226">
        <v>526.54</v>
      </c>
      <c r="M37" s="226"/>
      <c r="N37" s="228">
        <v>526.54</v>
      </c>
    </row>
    <row r="38" spans="1:14" s="47" customFormat="1" ht="38.25" x14ac:dyDescent="0.25">
      <c r="A38" s="151"/>
      <c r="B38" s="190"/>
      <c r="C38" s="211" t="s">
        <v>223</v>
      </c>
      <c r="D38" s="211" t="s">
        <v>210</v>
      </c>
      <c r="E38" s="211" t="s">
        <v>211</v>
      </c>
      <c r="F38" s="212" t="s">
        <v>194</v>
      </c>
      <c r="G38" s="231"/>
      <c r="H38" s="226">
        <v>47427</v>
      </c>
      <c r="I38" s="226"/>
      <c r="J38" s="226">
        <v>47427</v>
      </c>
      <c r="K38" s="226"/>
      <c r="L38" s="226">
        <v>47427</v>
      </c>
      <c r="M38" s="226"/>
      <c r="N38" s="228">
        <v>47427</v>
      </c>
    </row>
    <row r="39" spans="1:14" s="47" customFormat="1" ht="38.25" x14ac:dyDescent="0.25">
      <c r="A39" s="151"/>
      <c r="B39" s="190"/>
      <c r="C39" s="191" t="s">
        <v>224</v>
      </c>
      <c r="D39" s="191" t="s">
        <v>210</v>
      </c>
      <c r="E39" s="191" t="s">
        <v>211</v>
      </c>
      <c r="F39" s="195" t="s">
        <v>194</v>
      </c>
      <c r="G39" s="229"/>
      <c r="H39" s="221">
        <v>0</v>
      </c>
      <c r="I39" s="221"/>
      <c r="J39" s="221">
        <v>0</v>
      </c>
      <c r="K39" s="221"/>
      <c r="L39" s="221">
        <v>0</v>
      </c>
      <c r="M39" s="221"/>
      <c r="N39" s="222">
        <v>1622.74</v>
      </c>
    </row>
    <row r="40" spans="1:14" x14ac:dyDescent="0.25">
      <c r="A40" s="154" t="s">
        <v>15</v>
      </c>
      <c r="B40" s="156" t="s">
        <v>135</v>
      </c>
      <c r="C40" s="192"/>
      <c r="D40" s="192"/>
      <c r="E40" s="192"/>
      <c r="F40" s="196"/>
      <c r="G40" s="75">
        <f t="shared" ref="G40:N40" si="1">+G29</f>
        <v>6932.31</v>
      </c>
      <c r="H40" s="76">
        <f t="shared" si="1"/>
        <v>47427</v>
      </c>
      <c r="I40" s="76">
        <f t="shared" si="1"/>
        <v>24843.41</v>
      </c>
      <c r="J40" s="76">
        <f t="shared" si="1"/>
        <v>65413.990000000005</v>
      </c>
      <c r="K40" s="76">
        <f t="shared" si="1"/>
        <v>25289</v>
      </c>
      <c r="L40" s="76">
        <f t="shared" si="1"/>
        <v>65529.460000000006</v>
      </c>
      <c r="M40" s="76">
        <f t="shared" si="1"/>
        <v>36048.94</v>
      </c>
      <c r="N40" s="77">
        <f t="shared" si="1"/>
        <v>112978.68000000001</v>
      </c>
    </row>
    <row r="41" spans="1:14" x14ac:dyDescent="0.25">
      <c r="A41" s="151" t="s">
        <v>22</v>
      </c>
      <c r="B41" s="157" t="s">
        <v>21</v>
      </c>
      <c r="C41" s="203"/>
      <c r="D41" s="203"/>
      <c r="E41" s="203"/>
      <c r="F41" s="205"/>
      <c r="G41" s="78">
        <v>17773.87</v>
      </c>
      <c r="H41" s="80">
        <f>SUM(H42:H49)</f>
        <v>55005.880000000005</v>
      </c>
      <c r="I41" s="80">
        <v>59628.97</v>
      </c>
      <c r="J41" s="80">
        <f>SUM(J42:J49)</f>
        <v>61490.420000000006</v>
      </c>
      <c r="K41" s="80">
        <v>62307.46</v>
      </c>
      <c r="L41" s="80">
        <f>SUM(L42:L49)</f>
        <v>68162.12</v>
      </c>
      <c r="M41" s="80">
        <v>72953.5</v>
      </c>
      <c r="N41" s="82">
        <f>SUM(N42:N49)</f>
        <v>81809.740000000005</v>
      </c>
    </row>
    <row r="42" spans="1:14" ht="38.25" x14ac:dyDescent="0.25">
      <c r="A42" s="151"/>
      <c r="B42" s="232"/>
      <c r="C42" s="204" t="s">
        <v>225</v>
      </c>
      <c r="D42" s="204" t="s">
        <v>226</v>
      </c>
      <c r="E42" s="204" t="s">
        <v>227</v>
      </c>
      <c r="F42" s="206" t="s">
        <v>194</v>
      </c>
      <c r="G42" s="230"/>
      <c r="H42" s="223">
        <v>577.02</v>
      </c>
      <c r="I42" s="223"/>
      <c r="J42" s="223">
        <v>3257.06</v>
      </c>
      <c r="K42" s="223"/>
      <c r="L42" s="223">
        <v>3257.06</v>
      </c>
      <c r="M42" s="223"/>
      <c r="N42" s="224">
        <v>3257.06</v>
      </c>
    </row>
    <row r="43" spans="1:14" ht="25.5" x14ac:dyDescent="0.25">
      <c r="A43" s="151"/>
      <c r="B43" s="232"/>
      <c r="C43" s="211" t="s">
        <v>228</v>
      </c>
      <c r="D43" s="211" t="s">
        <v>229</v>
      </c>
      <c r="E43" s="211" t="s">
        <v>230</v>
      </c>
      <c r="F43" s="212" t="s">
        <v>194</v>
      </c>
      <c r="G43" s="231"/>
      <c r="H43" s="226">
        <v>740</v>
      </c>
      <c r="I43" s="226"/>
      <c r="J43" s="226">
        <v>770</v>
      </c>
      <c r="K43" s="226"/>
      <c r="L43" s="226">
        <v>966</v>
      </c>
      <c r="M43" s="226"/>
      <c r="N43" s="228">
        <v>2052</v>
      </c>
    </row>
    <row r="44" spans="1:14" ht="25.5" x14ac:dyDescent="0.25">
      <c r="A44" s="151"/>
      <c r="B44" s="232"/>
      <c r="C44" s="211" t="s">
        <v>231</v>
      </c>
      <c r="D44" s="211" t="s">
        <v>229</v>
      </c>
      <c r="E44" s="211" t="s">
        <v>232</v>
      </c>
      <c r="F44" s="212" t="s">
        <v>190</v>
      </c>
      <c r="G44" s="231"/>
      <c r="H44" s="226">
        <v>220</v>
      </c>
      <c r="I44" s="226"/>
      <c r="J44" s="226">
        <v>326.89999999999998</v>
      </c>
      <c r="K44" s="226"/>
      <c r="L44" s="226">
        <v>444.6</v>
      </c>
      <c r="M44" s="226"/>
      <c r="N44" s="228">
        <v>800</v>
      </c>
    </row>
    <row r="45" spans="1:14" ht="38.25" x14ac:dyDescent="0.25">
      <c r="A45" s="151"/>
      <c r="B45" s="232"/>
      <c r="C45" s="211" t="s">
        <v>233</v>
      </c>
      <c r="D45" s="211" t="s">
        <v>229</v>
      </c>
      <c r="E45" s="211" t="s">
        <v>234</v>
      </c>
      <c r="F45" s="212" t="s">
        <v>194</v>
      </c>
      <c r="G45" s="231"/>
      <c r="H45" s="226">
        <v>707.22</v>
      </c>
      <c r="I45" s="226"/>
      <c r="J45" s="226">
        <v>1379.22</v>
      </c>
      <c r="K45" s="226"/>
      <c r="L45" s="226">
        <v>1507.22</v>
      </c>
      <c r="M45" s="226"/>
      <c r="N45" s="228">
        <v>1507.22</v>
      </c>
    </row>
    <row r="46" spans="1:14" ht="38.25" x14ac:dyDescent="0.25">
      <c r="A46" s="151"/>
      <c r="B46" s="232"/>
      <c r="C46" s="211" t="s">
        <v>235</v>
      </c>
      <c r="D46" s="211" t="s">
        <v>229</v>
      </c>
      <c r="E46" s="211" t="s">
        <v>234</v>
      </c>
      <c r="F46" s="212" t="s">
        <v>194</v>
      </c>
      <c r="G46" s="231"/>
      <c r="H46" s="226">
        <v>0</v>
      </c>
      <c r="I46" s="226"/>
      <c r="J46" s="226">
        <v>450</v>
      </c>
      <c r="K46" s="226"/>
      <c r="L46" s="226">
        <v>1200</v>
      </c>
      <c r="M46" s="226"/>
      <c r="N46" s="228">
        <v>3000</v>
      </c>
    </row>
    <row r="47" spans="1:14" ht="38.25" x14ac:dyDescent="0.25">
      <c r="A47" s="151"/>
      <c r="B47" s="232"/>
      <c r="C47" s="211" t="s">
        <v>236</v>
      </c>
      <c r="D47" s="211" t="s">
        <v>237</v>
      </c>
      <c r="E47" s="211" t="s">
        <v>238</v>
      </c>
      <c r="F47" s="212" t="s">
        <v>194</v>
      </c>
      <c r="G47" s="231"/>
      <c r="H47" s="226">
        <v>10216.34</v>
      </c>
      <c r="I47" s="226"/>
      <c r="J47" s="226">
        <v>12761.94</v>
      </c>
      <c r="K47" s="226"/>
      <c r="L47" s="226">
        <v>18161.939999999999</v>
      </c>
      <c r="M47" s="226"/>
      <c r="N47" s="228">
        <v>28248.16</v>
      </c>
    </row>
    <row r="48" spans="1:14" ht="38.25" x14ac:dyDescent="0.25">
      <c r="A48" s="151"/>
      <c r="B48" s="232"/>
      <c r="C48" s="211" t="s">
        <v>239</v>
      </c>
      <c r="D48" s="211" t="s">
        <v>226</v>
      </c>
      <c r="E48" s="211" t="s">
        <v>240</v>
      </c>
      <c r="F48" s="212" t="s">
        <v>194</v>
      </c>
      <c r="G48" s="231"/>
      <c r="H48" s="226">
        <v>42345.3</v>
      </c>
      <c r="I48" s="226"/>
      <c r="J48" s="226">
        <v>42345.3</v>
      </c>
      <c r="K48" s="226"/>
      <c r="L48" s="226">
        <v>42345.3</v>
      </c>
      <c r="M48" s="226"/>
      <c r="N48" s="228">
        <v>42345.3</v>
      </c>
    </row>
    <row r="49" spans="1:14" ht="25.5" x14ac:dyDescent="0.25">
      <c r="A49" s="151"/>
      <c r="B49" s="232"/>
      <c r="C49" s="191" t="s">
        <v>241</v>
      </c>
      <c r="D49" s="191" t="s">
        <v>237</v>
      </c>
      <c r="E49" s="191" t="s">
        <v>242</v>
      </c>
      <c r="F49" s="195" t="s">
        <v>194</v>
      </c>
      <c r="G49" s="229"/>
      <c r="H49" s="221">
        <v>200</v>
      </c>
      <c r="I49" s="221"/>
      <c r="J49" s="221">
        <v>200</v>
      </c>
      <c r="K49" s="221"/>
      <c r="L49" s="221">
        <v>280</v>
      </c>
      <c r="M49" s="221"/>
      <c r="N49" s="222">
        <v>600</v>
      </c>
    </row>
    <row r="50" spans="1:14" ht="30" x14ac:dyDescent="0.25">
      <c r="A50" s="151" t="s">
        <v>24</v>
      </c>
      <c r="B50" s="157" t="s">
        <v>23</v>
      </c>
      <c r="C50" s="193"/>
      <c r="D50" s="193"/>
      <c r="E50" s="193"/>
      <c r="F50" s="197"/>
      <c r="G50" s="78"/>
      <c r="H50" s="80">
        <f>SUM(H51:H52)</f>
        <v>200</v>
      </c>
      <c r="I50" s="80"/>
      <c r="J50" s="80">
        <f>SUM(J51:J52)</f>
        <v>500</v>
      </c>
      <c r="K50" s="80"/>
      <c r="L50" s="80">
        <f>SUM(L51:L52)</f>
        <v>800</v>
      </c>
      <c r="M50" s="80"/>
      <c r="N50" s="82">
        <f>SUM(N51:N52)</f>
        <v>1450</v>
      </c>
    </row>
    <row r="51" spans="1:14" ht="51" x14ac:dyDescent="0.25">
      <c r="A51" s="151"/>
      <c r="B51" s="232"/>
      <c r="C51" s="204" t="s">
        <v>243</v>
      </c>
      <c r="D51" s="204" t="s">
        <v>244</v>
      </c>
      <c r="E51" s="204" t="s">
        <v>245</v>
      </c>
      <c r="F51" s="206" t="s">
        <v>194</v>
      </c>
      <c r="G51" s="230"/>
      <c r="H51" s="223">
        <v>0</v>
      </c>
      <c r="I51" s="223"/>
      <c r="J51" s="223">
        <v>0</v>
      </c>
      <c r="K51" s="223"/>
      <c r="L51" s="223">
        <v>0</v>
      </c>
      <c r="M51" s="223"/>
      <c r="N51" s="224">
        <v>150</v>
      </c>
    </row>
    <row r="52" spans="1:14" ht="51" x14ac:dyDescent="0.25">
      <c r="A52" s="151"/>
      <c r="B52" s="232"/>
      <c r="C52" s="191" t="s">
        <v>246</v>
      </c>
      <c r="D52" s="191" t="s">
        <v>247</v>
      </c>
      <c r="E52" s="191" t="s">
        <v>248</v>
      </c>
      <c r="F52" s="195" t="s">
        <v>194</v>
      </c>
      <c r="G52" s="229"/>
      <c r="H52" s="221">
        <v>200</v>
      </c>
      <c r="I52" s="221"/>
      <c r="J52" s="221">
        <v>500</v>
      </c>
      <c r="K52" s="221"/>
      <c r="L52" s="221">
        <v>800</v>
      </c>
      <c r="M52" s="221"/>
      <c r="N52" s="222">
        <v>1300</v>
      </c>
    </row>
    <row r="53" spans="1:14" x14ac:dyDescent="0.25">
      <c r="A53" s="151" t="s">
        <v>26</v>
      </c>
      <c r="B53" s="150" t="s">
        <v>25</v>
      </c>
      <c r="C53" s="193"/>
      <c r="D53" s="193"/>
      <c r="E53" s="193"/>
      <c r="F53" s="197"/>
      <c r="G53" s="78">
        <v>0.09</v>
      </c>
      <c r="H53" s="80">
        <v>0</v>
      </c>
      <c r="I53" s="80">
        <v>0.09</v>
      </c>
      <c r="J53" s="80">
        <v>0</v>
      </c>
      <c r="K53" s="80">
        <v>0.09</v>
      </c>
      <c r="L53" s="80">
        <v>0</v>
      </c>
      <c r="M53" s="80">
        <v>0.09</v>
      </c>
      <c r="N53" s="82">
        <v>1000</v>
      </c>
    </row>
    <row r="54" spans="1:14" ht="25.5" x14ac:dyDescent="0.25">
      <c r="A54" s="151"/>
      <c r="B54" s="190"/>
      <c r="C54" s="193" t="s">
        <v>249</v>
      </c>
      <c r="D54" s="193" t="s">
        <v>250</v>
      </c>
      <c r="E54" s="193" t="s">
        <v>251</v>
      </c>
      <c r="F54" s="197" t="s">
        <v>194</v>
      </c>
      <c r="G54" s="78"/>
      <c r="H54" s="80">
        <v>0</v>
      </c>
      <c r="I54" s="80"/>
      <c r="J54" s="80">
        <v>0</v>
      </c>
      <c r="K54" s="80"/>
      <c r="L54" s="80">
        <v>0</v>
      </c>
      <c r="M54" s="80"/>
      <c r="N54" s="82">
        <v>1000</v>
      </c>
    </row>
    <row r="55" spans="1:14" x14ac:dyDescent="0.25">
      <c r="A55" s="151" t="s">
        <v>28</v>
      </c>
      <c r="B55" s="150" t="s">
        <v>27</v>
      </c>
      <c r="C55" s="192"/>
      <c r="D55" s="192"/>
      <c r="E55" s="192"/>
      <c r="F55" s="196"/>
      <c r="G55" s="83"/>
      <c r="H55" s="85"/>
      <c r="I55" s="85"/>
      <c r="J55" s="85"/>
      <c r="K55" s="85"/>
      <c r="L55" s="85"/>
      <c r="M55" s="85"/>
      <c r="N55" s="87"/>
    </row>
    <row r="56" spans="1:14" x14ac:dyDescent="0.25">
      <c r="A56" s="151" t="s">
        <v>30</v>
      </c>
      <c r="B56" s="150" t="s">
        <v>29</v>
      </c>
      <c r="C56" s="203"/>
      <c r="D56" s="203"/>
      <c r="E56" s="203"/>
      <c r="F56" s="205"/>
      <c r="G56" s="83">
        <v>4249.96</v>
      </c>
      <c r="H56" s="85">
        <f>SUM(H57:H59)</f>
        <v>49.05</v>
      </c>
      <c r="I56" s="85">
        <v>4441.6400000000003</v>
      </c>
      <c r="J56" s="85">
        <f>SUM(J57:J59)</f>
        <v>2225.19</v>
      </c>
      <c r="K56" s="85">
        <v>8229.18</v>
      </c>
      <c r="L56" s="85">
        <f>SUM(L57:L59)</f>
        <v>6315.4</v>
      </c>
      <c r="M56" s="85">
        <v>12288.36</v>
      </c>
      <c r="N56" s="87">
        <f>SUM(N57:N59)</f>
        <v>13253.59</v>
      </c>
    </row>
    <row r="57" spans="1:14" ht="25.5" x14ac:dyDescent="0.25">
      <c r="A57" s="151"/>
      <c r="B57" s="190"/>
      <c r="C57" s="204" t="s">
        <v>252</v>
      </c>
      <c r="D57" s="204" t="s">
        <v>253</v>
      </c>
      <c r="E57" s="204" t="s">
        <v>254</v>
      </c>
      <c r="F57" s="206" t="s">
        <v>194</v>
      </c>
      <c r="G57" s="234"/>
      <c r="H57" s="241">
        <v>0</v>
      </c>
      <c r="I57" s="236"/>
      <c r="J57" s="241">
        <v>0</v>
      </c>
      <c r="K57" s="236"/>
      <c r="L57" s="241">
        <v>0</v>
      </c>
      <c r="M57" s="236"/>
      <c r="N57" s="242">
        <v>600</v>
      </c>
    </row>
    <row r="58" spans="1:14" ht="25.5" x14ac:dyDescent="0.25">
      <c r="A58" s="151"/>
      <c r="B58" s="190"/>
      <c r="C58" s="211" t="s">
        <v>255</v>
      </c>
      <c r="D58" s="211" t="s">
        <v>256</v>
      </c>
      <c r="E58" s="211" t="s">
        <v>257</v>
      </c>
      <c r="F58" s="212" t="s">
        <v>194</v>
      </c>
      <c r="G58" s="243"/>
      <c r="H58" s="244">
        <v>49.05</v>
      </c>
      <c r="I58" s="245"/>
      <c r="J58" s="244">
        <v>2225.19</v>
      </c>
      <c r="K58" s="245"/>
      <c r="L58" s="244">
        <v>6315.4</v>
      </c>
      <c r="M58" s="245"/>
      <c r="N58" s="246">
        <v>11653.59</v>
      </c>
    </row>
    <row r="59" spans="1:14" ht="25.5" x14ac:dyDescent="0.25">
      <c r="A59" s="151"/>
      <c r="B59" s="190"/>
      <c r="C59" s="191" t="s">
        <v>258</v>
      </c>
      <c r="D59" s="191" t="s">
        <v>256</v>
      </c>
      <c r="E59" s="191" t="s">
        <v>257</v>
      </c>
      <c r="F59" s="195" t="s">
        <v>194</v>
      </c>
      <c r="G59" s="233"/>
      <c r="H59" s="237">
        <v>0</v>
      </c>
      <c r="I59" s="235"/>
      <c r="J59" s="237">
        <v>0</v>
      </c>
      <c r="K59" s="235"/>
      <c r="L59" s="237">
        <v>0</v>
      </c>
      <c r="M59" s="235"/>
      <c r="N59" s="239">
        <v>1000</v>
      </c>
    </row>
    <row r="60" spans="1:14" x14ac:dyDescent="0.25">
      <c r="A60" s="154" t="s">
        <v>20</v>
      </c>
      <c r="B60" s="156" t="s">
        <v>119</v>
      </c>
      <c r="C60" s="192"/>
      <c r="D60" s="192"/>
      <c r="E60" s="192"/>
      <c r="F60" s="196"/>
      <c r="G60" s="75">
        <f t="shared" ref="G60:N60" si="2">+G56+G55+G53+G50+G41</f>
        <v>22023.919999999998</v>
      </c>
      <c r="H60" s="76">
        <f t="shared" si="2"/>
        <v>55254.930000000008</v>
      </c>
      <c r="I60" s="76">
        <f t="shared" si="2"/>
        <v>64070.700000000004</v>
      </c>
      <c r="J60" s="76">
        <f t="shared" si="2"/>
        <v>64215.610000000008</v>
      </c>
      <c r="K60" s="76">
        <f t="shared" si="2"/>
        <v>70536.73</v>
      </c>
      <c r="L60" s="76">
        <f t="shared" si="2"/>
        <v>75277.51999999999</v>
      </c>
      <c r="M60" s="76">
        <f t="shared" si="2"/>
        <v>85241.95</v>
      </c>
      <c r="N60" s="77">
        <f t="shared" si="2"/>
        <v>97513.33</v>
      </c>
    </row>
    <row r="61" spans="1:14" x14ac:dyDescent="0.25">
      <c r="A61" s="151" t="s">
        <v>33</v>
      </c>
      <c r="B61" s="150" t="s">
        <v>32</v>
      </c>
      <c r="C61" s="152"/>
      <c r="D61" s="152"/>
      <c r="E61" s="152"/>
      <c r="F61" s="153"/>
      <c r="G61" s="83"/>
      <c r="H61" s="85"/>
      <c r="I61" s="85"/>
      <c r="J61" s="85"/>
      <c r="K61" s="85"/>
      <c r="L61" s="85"/>
      <c r="M61" s="85"/>
      <c r="N61" s="87"/>
    </row>
    <row r="62" spans="1:14" x14ac:dyDescent="0.25">
      <c r="A62" s="151" t="s">
        <v>34</v>
      </c>
      <c r="B62" s="150" t="s">
        <v>0</v>
      </c>
      <c r="C62" s="203"/>
      <c r="D62" s="203"/>
      <c r="E62" s="203"/>
      <c r="F62" s="205"/>
      <c r="G62" s="83"/>
      <c r="H62" s="85">
        <v>0</v>
      </c>
      <c r="I62" s="85">
        <v>2000</v>
      </c>
      <c r="J62" s="85">
        <v>0</v>
      </c>
      <c r="K62" s="85">
        <v>4250</v>
      </c>
      <c r="L62" s="85">
        <v>0</v>
      </c>
      <c r="M62" s="85">
        <v>6164.42</v>
      </c>
      <c r="N62" s="87">
        <v>2250</v>
      </c>
    </row>
    <row r="63" spans="1:14" ht="25.5" x14ac:dyDescent="0.25">
      <c r="A63" s="151"/>
      <c r="B63" s="190"/>
      <c r="C63" s="193" t="s">
        <v>259</v>
      </c>
      <c r="D63" s="193" t="s">
        <v>260</v>
      </c>
      <c r="E63" s="193" t="s">
        <v>261</v>
      </c>
      <c r="F63" s="197" t="s">
        <v>194</v>
      </c>
      <c r="G63" s="83"/>
      <c r="H63" s="238">
        <v>0</v>
      </c>
      <c r="I63" s="85"/>
      <c r="J63" s="238">
        <v>0</v>
      </c>
      <c r="K63" s="85"/>
      <c r="L63" s="238">
        <v>0</v>
      </c>
      <c r="M63" s="85"/>
      <c r="N63" s="240">
        <v>2250</v>
      </c>
    </row>
    <row r="64" spans="1:14" x14ac:dyDescent="0.25">
      <c r="A64" s="151" t="s">
        <v>35</v>
      </c>
      <c r="B64" s="150" t="s">
        <v>1</v>
      </c>
      <c r="C64" s="193"/>
      <c r="D64" s="193"/>
      <c r="E64" s="193"/>
      <c r="F64" s="197"/>
      <c r="G64" s="83"/>
      <c r="H64" s="85">
        <f>SUM(H65:H70)</f>
        <v>0</v>
      </c>
      <c r="I64" s="85">
        <v>83336.23</v>
      </c>
      <c r="J64" s="85">
        <f>SUM(J65:J70)</f>
        <v>27678.12</v>
      </c>
      <c r="K64" s="85">
        <v>129416.29</v>
      </c>
      <c r="L64" s="85">
        <f>SUM(L65:L70)</f>
        <v>52678.12</v>
      </c>
      <c r="M64" s="85">
        <v>129416.29</v>
      </c>
      <c r="N64" s="87">
        <f>SUM(N65:N70)</f>
        <v>205190.19</v>
      </c>
    </row>
    <row r="65" spans="1:14" ht="38.25" x14ac:dyDescent="0.25">
      <c r="A65" s="151"/>
      <c r="B65" s="190"/>
      <c r="C65" s="204" t="s">
        <v>262</v>
      </c>
      <c r="D65" s="204" t="s">
        <v>263</v>
      </c>
      <c r="E65" s="204" t="s">
        <v>264</v>
      </c>
      <c r="F65" s="206" t="s">
        <v>194</v>
      </c>
      <c r="G65" s="234"/>
      <c r="H65" s="241">
        <v>0</v>
      </c>
      <c r="I65" s="236"/>
      <c r="J65" s="241">
        <v>0</v>
      </c>
      <c r="K65" s="236"/>
      <c r="L65" s="241">
        <v>0</v>
      </c>
      <c r="M65" s="236"/>
      <c r="N65" s="242">
        <v>50000</v>
      </c>
    </row>
    <row r="66" spans="1:14" ht="38.25" x14ac:dyDescent="0.25">
      <c r="A66" s="151"/>
      <c r="B66" s="190"/>
      <c r="C66" s="211" t="s">
        <v>265</v>
      </c>
      <c r="D66" s="211" t="s">
        <v>266</v>
      </c>
      <c r="E66" s="211" t="s">
        <v>267</v>
      </c>
      <c r="F66" s="212" t="s">
        <v>194</v>
      </c>
      <c r="G66" s="243"/>
      <c r="H66" s="244">
        <v>0</v>
      </c>
      <c r="I66" s="245"/>
      <c r="J66" s="244">
        <v>2678.12</v>
      </c>
      <c r="K66" s="245"/>
      <c r="L66" s="244">
        <v>2678.12</v>
      </c>
      <c r="M66" s="245"/>
      <c r="N66" s="246">
        <v>4000</v>
      </c>
    </row>
    <row r="67" spans="1:14" ht="89.25" x14ac:dyDescent="0.25">
      <c r="A67" s="151"/>
      <c r="B67" s="190"/>
      <c r="C67" s="211" t="s">
        <v>268</v>
      </c>
      <c r="D67" s="211" t="s">
        <v>266</v>
      </c>
      <c r="E67" s="211" t="s">
        <v>267</v>
      </c>
      <c r="F67" s="212" t="s">
        <v>194</v>
      </c>
      <c r="G67" s="243"/>
      <c r="H67" s="244">
        <v>0</v>
      </c>
      <c r="I67" s="245"/>
      <c r="J67" s="244">
        <v>0</v>
      </c>
      <c r="K67" s="245"/>
      <c r="L67" s="244">
        <v>0</v>
      </c>
      <c r="M67" s="245"/>
      <c r="N67" s="246">
        <v>5000</v>
      </c>
    </row>
    <row r="68" spans="1:14" ht="89.25" x14ac:dyDescent="0.25">
      <c r="A68" s="151"/>
      <c r="B68" s="190"/>
      <c r="C68" s="211" t="s">
        <v>269</v>
      </c>
      <c r="D68" s="211" t="s">
        <v>270</v>
      </c>
      <c r="E68" s="211" t="s">
        <v>271</v>
      </c>
      <c r="F68" s="212" t="s">
        <v>194</v>
      </c>
      <c r="G68" s="243"/>
      <c r="H68" s="244">
        <v>0</v>
      </c>
      <c r="I68" s="245"/>
      <c r="J68" s="244">
        <v>25000</v>
      </c>
      <c r="K68" s="245"/>
      <c r="L68" s="244">
        <v>50000</v>
      </c>
      <c r="M68" s="245"/>
      <c r="N68" s="246">
        <v>50000</v>
      </c>
    </row>
    <row r="69" spans="1:14" ht="89.25" x14ac:dyDescent="0.25">
      <c r="A69" s="151"/>
      <c r="B69" s="190"/>
      <c r="C69" s="211" t="s">
        <v>272</v>
      </c>
      <c r="D69" s="211" t="s">
        <v>270</v>
      </c>
      <c r="E69" s="211" t="s">
        <v>271</v>
      </c>
      <c r="F69" s="212" t="s">
        <v>194</v>
      </c>
      <c r="G69" s="243"/>
      <c r="H69" s="244">
        <v>0</v>
      </c>
      <c r="I69" s="245"/>
      <c r="J69" s="244">
        <v>0</v>
      </c>
      <c r="K69" s="245"/>
      <c r="L69" s="244">
        <v>0</v>
      </c>
      <c r="M69" s="245"/>
      <c r="N69" s="246">
        <v>25000</v>
      </c>
    </row>
    <row r="70" spans="1:14" ht="51" x14ac:dyDescent="0.25">
      <c r="A70" s="151"/>
      <c r="B70" s="190"/>
      <c r="C70" s="191" t="s">
        <v>273</v>
      </c>
      <c r="D70" s="191" t="s">
        <v>266</v>
      </c>
      <c r="E70" s="191" t="s">
        <v>267</v>
      </c>
      <c r="F70" s="195" t="s">
        <v>194</v>
      </c>
      <c r="G70" s="233"/>
      <c r="H70" s="237">
        <v>0</v>
      </c>
      <c r="I70" s="235"/>
      <c r="J70" s="237">
        <v>0</v>
      </c>
      <c r="K70" s="235"/>
      <c r="L70" s="237">
        <v>0</v>
      </c>
      <c r="M70" s="235"/>
      <c r="N70" s="239">
        <v>71190.19</v>
      </c>
    </row>
    <row r="71" spans="1:14" x14ac:dyDescent="0.25">
      <c r="A71" s="151" t="s">
        <v>37</v>
      </c>
      <c r="B71" s="150" t="s">
        <v>36</v>
      </c>
      <c r="C71" s="192"/>
      <c r="D71" s="192"/>
      <c r="E71" s="192"/>
      <c r="F71" s="196"/>
      <c r="G71" s="78"/>
      <c r="H71" s="80"/>
      <c r="I71" s="80"/>
      <c r="J71" s="80"/>
      <c r="K71" s="80"/>
      <c r="L71" s="80"/>
      <c r="M71" s="80"/>
      <c r="N71" s="82"/>
    </row>
    <row r="72" spans="1:14" x14ac:dyDescent="0.25">
      <c r="A72" s="151" t="s">
        <v>38</v>
      </c>
      <c r="B72" s="150" t="s">
        <v>2</v>
      </c>
      <c r="C72" s="203"/>
      <c r="D72" s="203"/>
      <c r="E72" s="203"/>
      <c r="F72" s="205"/>
      <c r="G72" s="78">
        <v>324.33</v>
      </c>
      <c r="H72" s="80">
        <f>SUM(H73:H75)</f>
        <v>0</v>
      </c>
      <c r="I72" s="80">
        <v>324.33</v>
      </c>
      <c r="J72" s="80">
        <f>SUM(J73:J75)</f>
        <v>10891.5</v>
      </c>
      <c r="K72" s="80">
        <v>2218.33</v>
      </c>
      <c r="L72" s="80">
        <f>SUM(L73:L75)</f>
        <v>10891.5</v>
      </c>
      <c r="M72" s="80">
        <v>8975.99</v>
      </c>
      <c r="N72" s="82">
        <f>SUM(N73:N75)</f>
        <v>22407.5</v>
      </c>
    </row>
    <row r="73" spans="1:14" ht="25.5" x14ac:dyDescent="0.25">
      <c r="A73" s="151"/>
      <c r="B73" s="190"/>
      <c r="C73" s="204" t="s">
        <v>274</v>
      </c>
      <c r="D73" s="204" t="s">
        <v>275</v>
      </c>
      <c r="E73" s="204" t="s">
        <v>276</v>
      </c>
      <c r="F73" s="206" t="s">
        <v>194</v>
      </c>
      <c r="G73" s="230"/>
      <c r="H73" s="223">
        <v>0</v>
      </c>
      <c r="I73" s="223"/>
      <c r="J73" s="223">
        <v>10891.5</v>
      </c>
      <c r="K73" s="223"/>
      <c r="L73" s="223">
        <v>10891.5</v>
      </c>
      <c r="M73" s="223"/>
      <c r="N73" s="224">
        <v>10891.5</v>
      </c>
    </row>
    <row r="74" spans="1:14" ht="25.5" x14ac:dyDescent="0.25">
      <c r="A74" s="151"/>
      <c r="B74" s="190"/>
      <c r="C74" s="211" t="s">
        <v>277</v>
      </c>
      <c r="D74" s="211" t="s">
        <v>278</v>
      </c>
      <c r="E74" s="211" t="s">
        <v>279</v>
      </c>
      <c r="F74" s="212" t="s">
        <v>194</v>
      </c>
      <c r="G74" s="231"/>
      <c r="H74" s="226">
        <v>0</v>
      </c>
      <c r="I74" s="226"/>
      <c r="J74" s="226">
        <v>0</v>
      </c>
      <c r="K74" s="226"/>
      <c r="L74" s="226">
        <v>0</v>
      </c>
      <c r="M74" s="226"/>
      <c r="N74" s="228">
        <v>2000</v>
      </c>
    </row>
    <row r="75" spans="1:14" ht="63.75" x14ac:dyDescent="0.25">
      <c r="A75" s="151"/>
      <c r="B75" s="190"/>
      <c r="C75" s="191" t="s">
        <v>280</v>
      </c>
      <c r="D75" s="191" t="s">
        <v>281</v>
      </c>
      <c r="E75" s="191" t="s">
        <v>282</v>
      </c>
      <c r="F75" s="195" t="s">
        <v>194</v>
      </c>
      <c r="G75" s="229"/>
      <c r="H75" s="221">
        <v>0</v>
      </c>
      <c r="I75" s="221"/>
      <c r="J75" s="221">
        <v>0</v>
      </c>
      <c r="K75" s="221"/>
      <c r="L75" s="221">
        <v>0</v>
      </c>
      <c r="M75" s="221"/>
      <c r="N75" s="222">
        <v>9516</v>
      </c>
    </row>
    <row r="76" spans="1:14" x14ac:dyDescent="0.25">
      <c r="A76" s="154" t="s">
        <v>31</v>
      </c>
      <c r="B76" s="156" t="s">
        <v>118</v>
      </c>
      <c r="C76" s="192"/>
      <c r="D76" s="192"/>
      <c r="E76" s="192"/>
      <c r="F76" s="196"/>
      <c r="G76" s="75">
        <f t="shared" ref="G76:N76" si="3">+G72+G71+G64+G62+G61</f>
        <v>324.33</v>
      </c>
      <c r="H76" s="76">
        <f t="shared" si="3"/>
        <v>0</v>
      </c>
      <c r="I76" s="76">
        <f t="shared" si="3"/>
        <v>85660.56</v>
      </c>
      <c r="J76" s="76">
        <f t="shared" si="3"/>
        <v>38569.619999999995</v>
      </c>
      <c r="K76" s="76">
        <f t="shared" si="3"/>
        <v>135884.62</v>
      </c>
      <c r="L76" s="76">
        <f t="shared" si="3"/>
        <v>63569.62</v>
      </c>
      <c r="M76" s="76">
        <f t="shared" si="3"/>
        <v>144556.70000000001</v>
      </c>
      <c r="N76" s="77">
        <f t="shared" si="3"/>
        <v>229847.69</v>
      </c>
    </row>
    <row r="77" spans="1:14" x14ac:dyDescent="0.25">
      <c r="A77" s="151" t="s">
        <v>41</v>
      </c>
      <c r="B77" s="150" t="s">
        <v>40</v>
      </c>
      <c r="C77" s="152"/>
      <c r="D77" s="152"/>
      <c r="E77" s="152"/>
      <c r="F77" s="153"/>
      <c r="G77" s="83"/>
      <c r="H77" s="85"/>
      <c r="I77" s="85"/>
      <c r="J77" s="85"/>
      <c r="K77" s="85"/>
      <c r="L77" s="85"/>
      <c r="M77" s="85"/>
      <c r="N77" s="87"/>
    </row>
    <row r="78" spans="1:14" x14ac:dyDescent="0.25">
      <c r="A78" s="151" t="s">
        <v>43</v>
      </c>
      <c r="B78" s="150" t="s">
        <v>42</v>
      </c>
      <c r="C78" s="152"/>
      <c r="D78" s="152"/>
      <c r="E78" s="152"/>
      <c r="F78" s="153"/>
      <c r="G78" s="83"/>
      <c r="H78" s="85"/>
      <c r="I78" s="85"/>
      <c r="J78" s="85"/>
      <c r="K78" s="85"/>
      <c r="L78" s="85"/>
      <c r="M78" s="85"/>
      <c r="N78" s="87"/>
    </row>
    <row r="79" spans="1:14" x14ac:dyDescent="0.25">
      <c r="A79" s="151" t="s">
        <v>45</v>
      </c>
      <c r="B79" s="150" t="s">
        <v>44</v>
      </c>
      <c r="C79" s="152"/>
      <c r="D79" s="152"/>
      <c r="E79" s="152"/>
      <c r="F79" s="153"/>
      <c r="G79" s="83"/>
      <c r="H79" s="85"/>
      <c r="I79" s="85"/>
      <c r="J79" s="85"/>
      <c r="K79" s="85"/>
      <c r="L79" s="85"/>
      <c r="M79" s="85"/>
      <c r="N79" s="87"/>
    </row>
    <row r="80" spans="1:14" x14ac:dyDescent="0.25">
      <c r="A80" s="151" t="s">
        <v>47</v>
      </c>
      <c r="B80" s="150" t="s">
        <v>46</v>
      </c>
      <c r="C80" s="152"/>
      <c r="D80" s="152"/>
      <c r="E80" s="152"/>
      <c r="F80" s="153"/>
      <c r="G80" s="83"/>
      <c r="H80" s="85"/>
      <c r="I80" s="85"/>
      <c r="J80" s="85"/>
      <c r="K80" s="85"/>
      <c r="L80" s="85"/>
      <c r="M80" s="85"/>
      <c r="N80" s="87"/>
    </row>
    <row r="81" spans="1:14" x14ac:dyDescent="0.25">
      <c r="A81" s="154" t="s">
        <v>39</v>
      </c>
      <c r="B81" s="155" t="s">
        <v>117</v>
      </c>
      <c r="C81" s="152"/>
      <c r="D81" s="152"/>
      <c r="E81" s="152"/>
      <c r="F81" s="153"/>
      <c r="G81" s="75">
        <f t="shared" ref="G81:N81" si="4">+G80+G79+G78+G77</f>
        <v>0</v>
      </c>
      <c r="H81" s="76">
        <f t="shared" si="4"/>
        <v>0</v>
      </c>
      <c r="I81" s="76">
        <f t="shared" si="4"/>
        <v>0</v>
      </c>
      <c r="J81" s="76">
        <f t="shared" si="4"/>
        <v>0</v>
      </c>
      <c r="K81" s="76">
        <f t="shared" si="4"/>
        <v>0</v>
      </c>
      <c r="L81" s="76">
        <f t="shared" si="4"/>
        <v>0</v>
      </c>
      <c r="M81" s="76">
        <f t="shared" si="4"/>
        <v>0</v>
      </c>
      <c r="N81" s="77">
        <f t="shared" si="4"/>
        <v>0</v>
      </c>
    </row>
    <row r="82" spans="1:14" x14ac:dyDescent="0.25">
      <c r="A82" s="151" t="s">
        <v>50</v>
      </c>
      <c r="B82" s="150" t="s">
        <v>49</v>
      </c>
      <c r="C82" s="152"/>
      <c r="D82" s="152"/>
      <c r="E82" s="152"/>
      <c r="F82" s="153"/>
      <c r="G82" s="83"/>
      <c r="H82" s="85"/>
      <c r="I82" s="85"/>
      <c r="J82" s="85"/>
      <c r="K82" s="85"/>
      <c r="L82" s="85"/>
      <c r="M82" s="85"/>
      <c r="N82" s="87"/>
    </row>
    <row r="83" spans="1:14" x14ac:dyDescent="0.25">
      <c r="A83" s="151" t="s">
        <v>52</v>
      </c>
      <c r="B83" s="150" t="s">
        <v>51</v>
      </c>
      <c r="C83" s="152"/>
      <c r="D83" s="152"/>
      <c r="E83" s="152"/>
      <c r="F83" s="153"/>
      <c r="G83" s="83"/>
      <c r="H83" s="85"/>
      <c r="I83" s="85"/>
      <c r="J83" s="85"/>
      <c r="K83" s="85"/>
      <c r="L83" s="85"/>
      <c r="M83" s="85"/>
      <c r="N83" s="87"/>
    </row>
    <row r="84" spans="1:14" x14ac:dyDescent="0.25">
      <c r="A84" s="151" t="s">
        <v>54</v>
      </c>
      <c r="B84" s="150" t="s">
        <v>53</v>
      </c>
      <c r="C84" s="152"/>
      <c r="D84" s="152"/>
      <c r="E84" s="152"/>
      <c r="F84" s="153"/>
      <c r="G84" s="83"/>
      <c r="H84" s="85"/>
      <c r="I84" s="85"/>
      <c r="J84" s="85"/>
      <c r="K84" s="85"/>
      <c r="L84" s="85"/>
      <c r="M84" s="85"/>
      <c r="N84" s="87"/>
    </row>
    <row r="85" spans="1:14" x14ac:dyDescent="0.25">
      <c r="A85" s="151" t="s">
        <v>56</v>
      </c>
      <c r="B85" s="150" t="s">
        <v>55</v>
      </c>
      <c r="C85" s="152"/>
      <c r="D85" s="152"/>
      <c r="E85" s="152"/>
      <c r="F85" s="153"/>
      <c r="G85" s="83"/>
      <c r="H85" s="85"/>
      <c r="I85" s="85"/>
      <c r="J85" s="85"/>
      <c r="K85" s="85"/>
      <c r="L85" s="85"/>
      <c r="M85" s="85"/>
      <c r="N85" s="87"/>
    </row>
    <row r="86" spans="1:14" x14ac:dyDescent="0.25">
      <c r="A86" s="154" t="s">
        <v>48</v>
      </c>
      <c r="B86" s="156" t="s">
        <v>116</v>
      </c>
      <c r="C86" s="152"/>
      <c r="D86" s="152"/>
      <c r="E86" s="152"/>
      <c r="F86" s="153"/>
      <c r="G86" s="75">
        <f t="shared" ref="G86:N86" si="5">+G85+G84+G83+G82</f>
        <v>0</v>
      </c>
      <c r="H86" s="76">
        <f t="shared" si="5"/>
        <v>0</v>
      </c>
      <c r="I86" s="76">
        <f t="shared" si="5"/>
        <v>0</v>
      </c>
      <c r="J86" s="76">
        <f t="shared" si="5"/>
        <v>0</v>
      </c>
      <c r="K86" s="76">
        <f t="shared" si="5"/>
        <v>0</v>
      </c>
      <c r="L86" s="76">
        <f t="shared" si="5"/>
        <v>0</v>
      </c>
      <c r="M86" s="76">
        <f t="shared" si="5"/>
        <v>0</v>
      </c>
      <c r="N86" s="77">
        <f t="shared" si="5"/>
        <v>0</v>
      </c>
    </row>
    <row r="87" spans="1:14" x14ac:dyDescent="0.25">
      <c r="A87" s="151" t="s">
        <v>59</v>
      </c>
      <c r="B87" s="150" t="s">
        <v>58</v>
      </c>
      <c r="C87" s="203"/>
      <c r="D87" s="203"/>
      <c r="E87" s="203"/>
      <c r="F87" s="205"/>
      <c r="G87" s="83">
        <v>18102.48</v>
      </c>
      <c r="H87" s="85">
        <f>SUM(H88:H92)</f>
        <v>5705.22</v>
      </c>
      <c r="I87" s="85">
        <v>51910.5</v>
      </c>
      <c r="J87" s="85">
        <f>SUM(J88:J92)</f>
        <v>20757.559999999998</v>
      </c>
      <c r="K87" s="85">
        <v>61098.64</v>
      </c>
      <c r="L87" s="85">
        <f>SUM(L88:L92)</f>
        <v>38967.07</v>
      </c>
      <c r="M87" s="85">
        <v>73093.36</v>
      </c>
      <c r="N87" s="87">
        <f>SUM(N88:N92)</f>
        <v>115500</v>
      </c>
    </row>
    <row r="88" spans="1:14" ht="38.25" x14ac:dyDescent="0.25">
      <c r="A88" s="151"/>
      <c r="B88" s="190"/>
      <c r="C88" s="204" t="s">
        <v>283</v>
      </c>
      <c r="D88" s="204" t="s">
        <v>284</v>
      </c>
      <c r="E88" s="204" t="s">
        <v>285</v>
      </c>
      <c r="F88" s="206" t="s">
        <v>286</v>
      </c>
      <c r="G88" s="234"/>
      <c r="H88" s="241">
        <v>620.34</v>
      </c>
      <c r="I88" s="236"/>
      <c r="J88" s="241">
        <v>1243.6199999999999</v>
      </c>
      <c r="K88" s="236"/>
      <c r="L88" s="241">
        <v>1954.95</v>
      </c>
      <c r="M88" s="236"/>
      <c r="N88" s="242">
        <v>3500</v>
      </c>
    </row>
    <row r="89" spans="1:14" ht="38.25" x14ac:dyDescent="0.25">
      <c r="A89" s="151"/>
      <c r="B89" s="190"/>
      <c r="C89" s="211" t="s">
        <v>287</v>
      </c>
      <c r="D89" s="211" t="s">
        <v>288</v>
      </c>
      <c r="E89" s="211" t="s">
        <v>289</v>
      </c>
      <c r="F89" s="212" t="s">
        <v>286</v>
      </c>
      <c r="G89" s="243"/>
      <c r="H89" s="244">
        <v>2423.34</v>
      </c>
      <c r="I89" s="245"/>
      <c r="J89" s="244">
        <v>4937.83</v>
      </c>
      <c r="K89" s="245"/>
      <c r="L89" s="244">
        <v>7752.35</v>
      </c>
      <c r="M89" s="245"/>
      <c r="N89" s="246">
        <v>15000</v>
      </c>
    </row>
    <row r="90" spans="1:14" ht="25.5" x14ac:dyDescent="0.25">
      <c r="A90" s="151"/>
      <c r="B90" s="190"/>
      <c r="C90" s="211" t="s">
        <v>290</v>
      </c>
      <c r="D90" s="211" t="s">
        <v>291</v>
      </c>
      <c r="E90" s="211" t="s">
        <v>292</v>
      </c>
      <c r="F90" s="212" t="s">
        <v>190</v>
      </c>
      <c r="G90" s="243"/>
      <c r="H90" s="244">
        <v>517.28</v>
      </c>
      <c r="I90" s="245"/>
      <c r="J90" s="244">
        <v>583.28</v>
      </c>
      <c r="K90" s="245"/>
      <c r="L90" s="244">
        <v>2748.22</v>
      </c>
      <c r="M90" s="245"/>
      <c r="N90" s="246">
        <v>8000</v>
      </c>
    </row>
    <row r="91" spans="1:14" ht="25.5" x14ac:dyDescent="0.25">
      <c r="A91" s="151"/>
      <c r="B91" s="190"/>
      <c r="C91" s="211" t="s">
        <v>293</v>
      </c>
      <c r="D91" s="211" t="s">
        <v>294</v>
      </c>
      <c r="E91" s="211" t="s">
        <v>295</v>
      </c>
      <c r="F91" s="212" t="s">
        <v>190</v>
      </c>
      <c r="G91" s="243"/>
      <c r="H91" s="244">
        <v>0</v>
      </c>
      <c r="I91" s="245"/>
      <c r="J91" s="244">
        <v>0</v>
      </c>
      <c r="K91" s="245"/>
      <c r="L91" s="244">
        <v>0</v>
      </c>
      <c r="M91" s="245"/>
      <c r="N91" s="246">
        <v>4000</v>
      </c>
    </row>
    <row r="92" spans="1:14" ht="25.5" x14ac:dyDescent="0.25">
      <c r="A92" s="151"/>
      <c r="B92" s="190"/>
      <c r="C92" s="191" t="s">
        <v>296</v>
      </c>
      <c r="D92" s="191" t="s">
        <v>297</v>
      </c>
      <c r="E92" s="191" t="s">
        <v>298</v>
      </c>
      <c r="F92" s="195" t="s">
        <v>194</v>
      </c>
      <c r="G92" s="233"/>
      <c r="H92" s="237">
        <v>2144.2600000000002</v>
      </c>
      <c r="I92" s="235"/>
      <c r="J92" s="237">
        <v>13992.83</v>
      </c>
      <c r="K92" s="235"/>
      <c r="L92" s="237">
        <v>26511.55</v>
      </c>
      <c r="M92" s="235"/>
      <c r="N92" s="239">
        <v>85000</v>
      </c>
    </row>
    <row r="93" spans="1:14" x14ac:dyDescent="0.25">
      <c r="A93" s="151" t="s">
        <v>61</v>
      </c>
      <c r="B93" s="150" t="s">
        <v>60</v>
      </c>
      <c r="C93" s="193"/>
      <c r="D93" s="193"/>
      <c r="E93" s="193"/>
      <c r="F93" s="197"/>
      <c r="G93" s="83">
        <v>149.31</v>
      </c>
      <c r="H93" s="85">
        <f>SUM(H94:H96)</f>
        <v>1196.54</v>
      </c>
      <c r="I93" s="85">
        <v>1648.27</v>
      </c>
      <c r="J93" s="85">
        <f>SUM(J94:J96)</f>
        <v>1459.57</v>
      </c>
      <c r="K93" s="85">
        <v>2084.63</v>
      </c>
      <c r="L93" s="85">
        <f>SUM(L94:L96)</f>
        <v>1624.57</v>
      </c>
      <c r="M93" s="85">
        <v>3116.19</v>
      </c>
      <c r="N93" s="87">
        <f>SUM(N94:N96)</f>
        <v>16472.8</v>
      </c>
    </row>
    <row r="94" spans="1:14" ht="25.5" x14ac:dyDescent="0.25">
      <c r="A94" s="151"/>
      <c r="B94" s="190"/>
      <c r="C94" s="204" t="s">
        <v>299</v>
      </c>
      <c r="D94" s="204" t="s">
        <v>300</v>
      </c>
      <c r="E94" s="204" t="s">
        <v>301</v>
      </c>
      <c r="F94" s="206" t="s">
        <v>190</v>
      </c>
      <c r="G94" s="234"/>
      <c r="H94" s="241">
        <v>0</v>
      </c>
      <c r="I94" s="236"/>
      <c r="J94" s="241">
        <v>0</v>
      </c>
      <c r="K94" s="236"/>
      <c r="L94" s="241">
        <v>0</v>
      </c>
      <c r="M94" s="236"/>
      <c r="N94" s="242">
        <v>3000</v>
      </c>
    </row>
    <row r="95" spans="1:14" ht="25.5" x14ac:dyDescent="0.25">
      <c r="A95" s="151"/>
      <c r="B95" s="190"/>
      <c r="C95" s="211" t="s">
        <v>302</v>
      </c>
      <c r="D95" s="211" t="s">
        <v>303</v>
      </c>
      <c r="E95" s="211" t="s">
        <v>304</v>
      </c>
      <c r="F95" s="212" t="s">
        <v>190</v>
      </c>
      <c r="G95" s="243"/>
      <c r="H95" s="244">
        <v>1196.54</v>
      </c>
      <c r="I95" s="245"/>
      <c r="J95" s="244">
        <v>1459.57</v>
      </c>
      <c r="K95" s="245"/>
      <c r="L95" s="244">
        <v>1624.57</v>
      </c>
      <c r="M95" s="245"/>
      <c r="N95" s="246">
        <v>10472.799999999999</v>
      </c>
    </row>
    <row r="96" spans="1:14" ht="25.5" x14ac:dyDescent="0.25">
      <c r="A96" s="151"/>
      <c r="B96" s="190"/>
      <c r="C96" s="191" t="s">
        <v>305</v>
      </c>
      <c r="D96" s="191" t="s">
        <v>300</v>
      </c>
      <c r="E96" s="191" t="s">
        <v>301</v>
      </c>
      <c r="F96" s="195" t="s">
        <v>190</v>
      </c>
      <c r="G96" s="233"/>
      <c r="H96" s="237">
        <v>0</v>
      </c>
      <c r="I96" s="235"/>
      <c r="J96" s="237">
        <v>0</v>
      </c>
      <c r="K96" s="235"/>
      <c r="L96" s="237">
        <v>0</v>
      </c>
      <c r="M96" s="235"/>
      <c r="N96" s="239">
        <v>3000</v>
      </c>
    </row>
    <row r="97" spans="1:14" x14ac:dyDescent="0.25">
      <c r="A97" s="154" t="s">
        <v>57</v>
      </c>
      <c r="B97" s="155" t="s">
        <v>115</v>
      </c>
      <c r="C97" s="247"/>
      <c r="D97" s="247"/>
      <c r="E97" s="247"/>
      <c r="F97" s="248"/>
      <c r="G97" s="158">
        <f t="shared" ref="G97:N97" si="6">+G93+G87</f>
        <v>18251.79</v>
      </c>
      <c r="H97" s="159">
        <f t="shared" si="6"/>
        <v>6901.76</v>
      </c>
      <c r="I97" s="159">
        <f t="shared" si="6"/>
        <v>53558.77</v>
      </c>
      <c r="J97" s="159">
        <f t="shared" si="6"/>
        <v>22217.129999999997</v>
      </c>
      <c r="K97" s="159">
        <f t="shared" si="6"/>
        <v>63183.27</v>
      </c>
      <c r="L97" s="159">
        <f t="shared" si="6"/>
        <v>40591.64</v>
      </c>
      <c r="M97" s="159">
        <f t="shared" si="6"/>
        <v>76209.55</v>
      </c>
      <c r="N97" s="160">
        <f t="shared" si="6"/>
        <v>131972.79999999999</v>
      </c>
    </row>
    <row r="98" spans="1:14" ht="17.25" x14ac:dyDescent="0.25">
      <c r="A98" s="161" t="s">
        <v>121</v>
      </c>
      <c r="B98" s="51" t="s">
        <v>144</v>
      </c>
      <c r="C98" s="51"/>
      <c r="D98" s="51"/>
      <c r="E98" s="51"/>
      <c r="F98" s="51"/>
      <c r="G98" s="93"/>
      <c r="H98" s="94">
        <v>0</v>
      </c>
      <c r="I98" s="94"/>
      <c r="J98" s="94">
        <v>0</v>
      </c>
      <c r="K98" s="95"/>
      <c r="L98" s="95">
        <v>0</v>
      </c>
      <c r="M98" s="95"/>
      <c r="N98" s="96">
        <v>0</v>
      </c>
    </row>
    <row r="99" spans="1:14" s="37" customFormat="1" x14ac:dyDescent="0.25">
      <c r="A99" s="288" t="s">
        <v>155</v>
      </c>
      <c r="B99" s="289"/>
      <c r="C99" s="141"/>
      <c r="D99" s="141"/>
      <c r="E99" s="141"/>
      <c r="F99" s="141"/>
      <c r="G99" s="97">
        <f t="shared" ref="G99:N99" si="7">+G98+G97+G86+G81+G76+G60+G40+G28</f>
        <v>63519.08</v>
      </c>
      <c r="H99" s="98">
        <f t="shared" si="7"/>
        <v>127349.32</v>
      </c>
      <c r="I99" s="98">
        <f t="shared" si="7"/>
        <v>289642.87</v>
      </c>
      <c r="J99" s="98">
        <f t="shared" si="7"/>
        <v>261228.94</v>
      </c>
      <c r="K99" s="98">
        <f t="shared" si="7"/>
        <v>376185.1</v>
      </c>
      <c r="L99" s="98">
        <f t="shared" si="7"/>
        <v>344953.91000000003</v>
      </c>
      <c r="M99" s="98">
        <f t="shared" si="7"/>
        <v>457212.43000000005</v>
      </c>
      <c r="N99" s="99">
        <f t="shared" si="7"/>
        <v>730997.33</v>
      </c>
    </row>
    <row r="100" spans="1:14" x14ac:dyDescent="0.25">
      <c r="A100" s="4" t="s">
        <v>160</v>
      </c>
      <c r="B100" s="3"/>
      <c r="C100" s="142"/>
      <c r="D100" s="142"/>
      <c r="E100" s="142"/>
      <c r="F100" s="142"/>
      <c r="G100" s="16"/>
      <c r="H100" s="100">
        <v>0</v>
      </c>
      <c r="I100" s="17"/>
      <c r="J100" s="100">
        <v>0</v>
      </c>
      <c r="K100" s="17"/>
      <c r="L100" s="100">
        <v>0</v>
      </c>
      <c r="M100" s="17"/>
      <c r="N100" s="102">
        <v>0</v>
      </c>
    </row>
    <row r="101" spans="1:14" x14ac:dyDescent="0.25">
      <c r="A101" s="288" t="s">
        <v>133</v>
      </c>
      <c r="B101" s="289"/>
      <c r="C101" s="141"/>
      <c r="D101" s="141"/>
      <c r="E101" s="141"/>
      <c r="F101" s="141"/>
      <c r="G101" s="97">
        <f>+G99+G14</f>
        <v>347143.73000000004</v>
      </c>
      <c r="H101" s="98">
        <f>+H99+H14</f>
        <v>394029.39</v>
      </c>
      <c r="I101" s="98">
        <f>+I99+G14</f>
        <v>573267.52</v>
      </c>
      <c r="J101" s="98">
        <f>+J99+H14</f>
        <v>527909.01</v>
      </c>
      <c r="K101" s="98">
        <f>+K99+G14</f>
        <v>659809.75</v>
      </c>
      <c r="L101" s="98">
        <f>+L99+H14</f>
        <v>611633.98</v>
      </c>
      <c r="M101" s="98">
        <f>+M99+G14</f>
        <v>740837.08000000007</v>
      </c>
      <c r="N101" s="99">
        <f>+N99+H14</f>
        <v>997677.39999999991</v>
      </c>
    </row>
    <row r="102" spans="1:14" x14ac:dyDescent="0.25">
      <c r="A102" s="4" t="s">
        <v>161</v>
      </c>
      <c r="B102" s="3"/>
      <c r="C102" s="142"/>
      <c r="D102" s="142"/>
      <c r="E102" s="142"/>
      <c r="F102" s="142"/>
      <c r="G102" s="16"/>
      <c r="H102" s="101">
        <f>+H100+$H15</f>
        <v>0</v>
      </c>
      <c r="I102" s="17"/>
      <c r="J102" s="101">
        <f>+J100+$H15</f>
        <v>0</v>
      </c>
      <c r="K102" s="17"/>
      <c r="L102" s="101">
        <f>+L100+$H15</f>
        <v>0</v>
      </c>
      <c r="M102" s="17"/>
      <c r="N102" s="101">
        <f>+N100+$H15</f>
        <v>0</v>
      </c>
    </row>
    <row r="103" spans="1:14" ht="18.95" customHeight="1" x14ac:dyDescent="0.25">
      <c r="B103" s="53"/>
      <c r="C103" s="53"/>
      <c r="D103" s="53"/>
      <c r="E103" s="53"/>
      <c r="F103" s="53"/>
      <c r="G103" s="52"/>
      <c r="H103" s="52"/>
      <c r="I103" s="52"/>
      <c r="J103" s="52"/>
      <c r="K103" s="52"/>
      <c r="L103" s="52"/>
      <c r="M103" s="52"/>
      <c r="N103" s="52"/>
    </row>
    <row r="104" spans="1:14" ht="21" customHeight="1" x14ac:dyDescent="0.25">
      <c r="A104" s="285" t="s">
        <v>130</v>
      </c>
      <c r="B104" s="290" t="s">
        <v>131</v>
      </c>
      <c r="C104" s="290" t="s">
        <v>169</v>
      </c>
      <c r="D104" s="290" t="s">
        <v>170</v>
      </c>
      <c r="E104" s="290" t="s">
        <v>171</v>
      </c>
      <c r="F104" s="285" t="s">
        <v>172</v>
      </c>
      <c r="G104" s="283" t="s">
        <v>122</v>
      </c>
      <c r="H104" s="283"/>
      <c r="I104" s="283"/>
      <c r="J104" s="283"/>
      <c r="K104" s="283"/>
      <c r="L104" s="283"/>
      <c r="M104" s="283"/>
      <c r="N104" s="284"/>
    </row>
    <row r="105" spans="1:14" ht="33" customHeight="1" x14ac:dyDescent="0.25">
      <c r="A105" s="294"/>
      <c r="B105" s="286"/>
      <c r="C105" s="286"/>
      <c r="D105" s="286"/>
      <c r="E105" s="286"/>
      <c r="F105" s="286"/>
      <c r="G105" s="277" t="s">
        <v>177</v>
      </c>
      <c r="H105" s="278"/>
      <c r="I105" s="8" t="s">
        <v>178</v>
      </c>
      <c r="J105" s="7"/>
      <c r="K105" s="6" t="s">
        <v>179</v>
      </c>
      <c r="L105" s="7"/>
      <c r="M105" s="6" t="s">
        <v>180</v>
      </c>
      <c r="N105" s="5"/>
    </row>
    <row r="106" spans="1:14" ht="37.5" customHeight="1" x14ac:dyDescent="0.25">
      <c r="A106" s="295"/>
      <c r="B106" s="291"/>
      <c r="C106" s="291"/>
      <c r="D106" s="291"/>
      <c r="E106" s="291"/>
      <c r="F106" s="287"/>
      <c r="G106" s="29" t="s">
        <v>143</v>
      </c>
      <c r="H106" s="28" t="s">
        <v>182</v>
      </c>
      <c r="I106" s="29" t="s">
        <v>143</v>
      </c>
      <c r="J106" s="28" t="s">
        <v>182</v>
      </c>
      <c r="K106" s="29" t="s">
        <v>143</v>
      </c>
      <c r="L106" s="28" t="s">
        <v>182</v>
      </c>
      <c r="M106" s="29" t="s">
        <v>143</v>
      </c>
      <c r="N106" s="30" t="s">
        <v>4</v>
      </c>
    </row>
    <row r="107" spans="1:14" x14ac:dyDescent="0.25">
      <c r="A107" s="151" t="s">
        <v>64</v>
      </c>
      <c r="B107" s="150" t="s">
        <v>63</v>
      </c>
      <c r="C107" s="194"/>
      <c r="D107" s="194"/>
      <c r="E107" s="194"/>
      <c r="F107" s="250"/>
      <c r="G107" s="162">
        <v>7859.11</v>
      </c>
      <c r="H107" s="163">
        <f>SUM(H108:H111)</f>
        <v>8701.2900000000009</v>
      </c>
      <c r="I107" s="163">
        <v>16576.63</v>
      </c>
      <c r="J107" s="163">
        <f>SUM(J108:J111)</f>
        <v>17258.129999999997</v>
      </c>
      <c r="K107" s="163">
        <v>24742.99</v>
      </c>
      <c r="L107" s="163">
        <f>SUM(L108:L111)</f>
        <v>26064.75</v>
      </c>
      <c r="M107" s="163">
        <v>36817.93</v>
      </c>
      <c r="N107" s="164">
        <f>SUM(N108:N111)</f>
        <v>42700</v>
      </c>
    </row>
    <row r="108" spans="1:14" ht="38.25" x14ac:dyDescent="0.25">
      <c r="A108" s="151"/>
      <c r="B108" s="190"/>
      <c r="C108" s="204" t="s">
        <v>306</v>
      </c>
      <c r="D108" s="204" t="s">
        <v>307</v>
      </c>
      <c r="E108" s="204" t="s">
        <v>308</v>
      </c>
      <c r="F108" s="206" t="s">
        <v>194</v>
      </c>
      <c r="G108" s="234"/>
      <c r="H108" s="241">
        <v>2075.64</v>
      </c>
      <c r="I108" s="236"/>
      <c r="J108" s="241">
        <v>3975.36</v>
      </c>
      <c r="K108" s="236"/>
      <c r="L108" s="241">
        <v>6103.89</v>
      </c>
      <c r="M108" s="236"/>
      <c r="N108" s="242">
        <v>9000</v>
      </c>
    </row>
    <row r="109" spans="1:14" ht="51" x14ac:dyDescent="0.25">
      <c r="A109" s="151"/>
      <c r="B109" s="190"/>
      <c r="C109" s="211" t="s">
        <v>309</v>
      </c>
      <c r="D109" s="211" t="s">
        <v>310</v>
      </c>
      <c r="E109" s="211" t="s">
        <v>311</v>
      </c>
      <c r="F109" s="212" t="s">
        <v>194</v>
      </c>
      <c r="G109" s="243"/>
      <c r="H109" s="244">
        <v>763.02</v>
      </c>
      <c r="I109" s="245"/>
      <c r="J109" s="244">
        <v>1526.04</v>
      </c>
      <c r="K109" s="245"/>
      <c r="L109" s="244">
        <v>2289.06</v>
      </c>
      <c r="M109" s="245"/>
      <c r="N109" s="246">
        <v>8100</v>
      </c>
    </row>
    <row r="110" spans="1:14" ht="38.25" x14ac:dyDescent="0.25">
      <c r="A110" s="151"/>
      <c r="B110" s="190"/>
      <c r="C110" s="211" t="s">
        <v>312</v>
      </c>
      <c r="D110" s="211" t="s">
        <v>310</v>
      </c>
      <c r="E110" s="211" t="s">
        <v>313</v>
      </c>
      <c r="F110" s="212" t="s">
        <v>194</v>
      </c>
      <c r="G110" s="243"/>
      <c r="H110" s="244">
        <v>5862.63</v>
      </c>
      <c r="I110" s="245"/>
      <c r="J110" s="244">
        <v>11756.73</v>
      </c>
      <c r="K110" s="245"/>
      <c r="L110" s="244">
        <v>17671.8</v>
      </c>
      <c r="M110" s="245"/>
      <c r="N110" s="246">
        <v>25500</v>
      </c>
    </row>
    <row r="111" spans="1:14" ht="38.25" x14ac:dyDescent="0.25">
      <c r="A111" s="151"/>
      <c r="B111" s="190"/>
      <c r="C111" s="191" t="s">
        <v>314</v>
      </c>
      <c r="D111" s="191" t="s">
        <v>310</v>
      </c>
      <c r="E111" s="191" t="s">
        <v>315</v>
      </c>
      <c r="F111" s="195" t="s">
        <v>194</v>
      </c>
      <c r="G111" s="233"/>
      <c r="H111" s="237">
        <v>0</v>
      </c>
      <c r="I111" s="235"/>
      <c r="J111" s="237">
        <v>0</v>
      </c>
      <c r="K111" s="235"/>
      <c r="L111" s="237">
        <v>0</v>
      </c>
      <c r="M111" s="235"/>
      <c r="N111" s="239">
        <v>100</v>
      </c>
    </row>
    <row r="112" spans="1:14" x14ac:dyDescent="0.25">
      <c r="A112" s="151" t="s">
        <v>66</v>
      </c>
      <c r="B112" s="150" t="s">
        <v>65</v>
      </c>
      <c r="C112" s="193"/>
      <c r="D112" s="193"/>
      <c r="E112" s="193"/>
      <c r="F112" s="251"/>
      <c r="G112" s="83">
        <v>371.71</v>
      </c>
      <c r="H112" s="85">
        <f>SUM(H113:H114)</f>
        <v>1209.3</v>
      </c>
      <c r="I112" s="85">
        <v>1442.04</v>
      </c>
      <c r="J112" s="85">
        <f>SUM(J113:J114)</f>
        <v>2348.13</v>
      </c>
      <c r="K112" s="85">
        <v>2583.09</v>
      </c>
      <c r="L112" s="85">
        <f>SUM(L113:L114)</f>
        <v>3568.32</v>
      </c>
      <c r="M112" s="85">
        <v>4574.57</v>
      </c>
      <c r="N112" s="87">
        <f>SUM(N113:N114)</f>
        <v>5600</v>
      </c>
    </row>
    <row r="113" spans="1:14" ht="25.5" x14ac:dyDescent="0.25">
      <c r="A113" s="151"/>
      <c r="B113" s="190"/>
      <c r="C113" s="204" t="s">
        <v>316</v>
      </c>
      <c r="D113" s="204" t="s">
        <v>317</v>
      </c>
      <c r="E113" s="204" t="s">
        <v>318</v>
      </c>
      <c r="F113" s="206" t="s">
        <v>194</v>
      </c>
      <c r="G113" s="234"/>
      <c r="H113" s="241">
        <v>73.02</v>
      </c>
      <c r="I113" s="236"/>
      <c r="J113" s="241">
        <v>73.02</v>
      </c>
      <c r="K113" s="236"/>
      <c r="L113" s="241">
        <v>73.02</v>
      </c>
      <c r="M113" s="236"/>
      <c r="N113" s="242">
        <v>100</v>
      </c>
    </row>
    <row r="114" spans="1:14" ht="25.5" x14ac:dyDescent="0.25">
      <c r="A114" s="151"/>
      <c r="B114" s="190"/>
      <c r="C114" s="191" t="s">
        <v>319</v>
      </c>
      <c r="D114" s="191" t="s">
        <v>320</v>
      </c>
      <c r="E114" s="191" t="s">
        <v>321</v>
      </c>
      <c r="F114" s="195" t="s">
        <v>194</v>
      </c>
      <c r="G114" s="233"/>
      <c r="H114" s="237">
        <v>1136.28</v>
      </c>
      <c r="I114" s="235"/>
      <c r="J114" s="237">
        <v>2275.11</v>
      </c>
      <c r="K114" s="235"/>
      <c r="L114" s="237">
        <v>3495.3</v>
      </c>
      <c r="M114" s="235"/>
      <c r="N114" s="239">
        <v>5500</v>
      </c>
    </row>
    <row r="115" spans="1:14" x14ac:dyDescent="0.25">
      <c r="A115" s="151" t="s">
        <v>68</v>
      </c>
      <c r="B115" s="150" t="s">
        <v>67</v>
      </c>
      <c r="C115" s="193"/>
      <c r="D115" s="193"/>
      <c r="E115" s="193"/>
      <c r="F115" s="251"/>
      <c r="G115" s="166">
        <v>16685.52</v>
      </c>
      <c r="H115" s="167">
        <f>SUM(H116:H161)</f>
        <v>25619.389999999996</v>
      </c>
      <c r="I115" s="167">
        <v>32278.2</v>
      </c>
      <c r="J115" s="167">
        <f>SUM(J116:J161)</f>
        <v>53426.240000000005</v>
      </c>
      <c r="K115" s="167">
        <v>46758.46</v>
      </c>
      <c r="L115" s="167">
        <f>SUM(L116:L161)</f>
        <v>84258.38</v>
      </c>
      <c r="M115" s="167">
        <v>67545.88</v>
      </c>
      <c r="N115" s="168">
        <f>SUM(N116:N161)</f>
        <v>146899.42999999996</v>
      </c>
    </row>
    <row r="116" spans="1:14" ht="25.5" x14ac:dyDescent="0.25">
      <c r="A116" s="151"/>
      <c r="B116" s="190"/>
      <c r="C116" s="204" t="s">
        <v>322</v>
      </c>
      <c r="D116" s="204" t="s">
        <v>323</v>
      </c>
      <c r="E116" s="204" t="s">
        <v>324</v>
      </c>
      <c r="F116" s="206" t="s">
        <v>194</v>
      </c>
      <c r="G116" s="253"/>
      <c r="H116" s="258">
        <v>0</v>
      </c>
      <c r="I116" s="255"/>
      <c r="J116" s="258">
        <v>50</v>
      </c>
      <c r="K116" s="255"/>
      <c r="L116" s="258">
        <v>50</v>
      </c>
      <c r="M116" s="255"/>
      <c r="N116" s="259">
        <v>250</v>
      </c>
    </row>
    <row r="117" spans="1:14" ht="25.5" x14ac:dyDescent="0.25">
      <c r="A117" s="151"/>
      <c r="B117" s="190"/>
      <c r="C117" s="211" t="s">
        <v>325</v>
      </c>
      <c r="D117" s="211" t="s">
        <v>326</v>
      </c>
      <c r="E117" s="211" t="s">
        <v>327</v>
      </c>
      <c r="F117" s="212" t="s">
        <v>190</v>
      </c>
      <c r="G117" s="260"/>
      <c r="H117" s="261">
        <v>6624</v>
      </c>
      <c r="I117" s="262"/>
      <c r="J117" s="261">
        <v>13248</v>
      </c>
      <c r="K117" s="262"/>
      <c r="L117" s="261">
        <v>19872</v>
      </c>
      <c r="M117" s="262"/>
      <c r="N117" s="263">
        <v>26496</v>
      </c>
    </row>
    <row r="118" spans="1:14" ht="25.5" x14ac:dyDescent="0.25">
      <c r="A118" s="151"/>
      <c r="B118" s="190"/>
      <c r="C118" s="211" t="s">
        <v>328</v>
      </c>
      <c r="D118" s="211" t="s">
        <v>326</v>
      </c>
      <c r="E118" s="211" t="s">
        <v>329</v>
      </c>
      <c r="F118" s="212" t="s">
        <v>194</v>
      </c>
      <c r="G118" s="260"/>
      <c r="H118" s="261">
        <v>37.799999999999997</v>
      </c>
      <c r="I118" s="262"/>
      <c r="J118" s="261">
        <v>37.799999999999997</v>
      </c>
      <c r="K118" s="262"/>
      <c r="L118" s="261">
        <v>78.3</v>
      </c>
      <c r="M118" s="262"/>
      <c r="N118" s="263">
        <v>131.6</v>
      </c>
    </row>
    <row r="119" spans="1:14" ht="25.5" x14ac:dyDescent="0.25">
      <c r="A119" s="151"/>
      <c r="B119" s="190"/>
      <c r="C119" s="211" t="s">
        <v>330</v>
      </c>
      <c r="D119" s="211" t="s">
        <v>331</v>
      </c>
      <c r="E119" s="211" t="s">
        <v>332</v>
      </c>
      <c r="F119" s="212" t="s">
        <v>194</v>
      </c>
      <c r="G119" s="260"/>
      <c r="H119" s="261">
        <v>244.56</v>
      </c>
      <c r="I119" s="262"/>
      <c r="J119" s="261">
        <v>274.27999999999997</v>
      </c>
      <c r="K119" s="262"/>
      <c r="L119" s="261">
        <v>2714.28</v>
      </c>
      <c r="M119" s="262"/>
      <c r="N119" s="263">
        <v>3425.1</v>
      </c>
    </row>
    <row r="120" spans="1:14" ht="25.5" x14ac:dyDescent="0.25">
      <c r="A120" s="151"/>
      <c r="B120" s="190"/>
      <c r="C120" s="211" t="s">
        <v>333</v>
      </c>
      <c r="D120" s="211" t="s">
        <v>331</v>
      </c>
      <c r="E120" s="211" t="s">
        <v>334</v>
      </c>
      <c r="F120" s="212" t="s">
        <v>190</v>
      </c>
      <c r="G120" s="260"/>
      <c r="H120" s="261">
        <v>0</v>
      </c>
      <c r="I120" s="262"/>
      <c r="J120" s="261">
        <v>0</v>
      </c>
      <c r="K120" s="262"/>
      <c r="L120" s="261">
        <v>0</v>
      </c>
      <c r="M120" s="262"/>
      <c r="N120" s="263">
        <v>200</v>
      </c>
    </row>
    <row r="121" spans="1:14" ht="38.25" x14ac:dyDescent="0.25">
      <c r="A121" s="151"/>
      <c r="B121" s="190"/>
      <c r="C121" s="211" t="s">
        <v>335</v>
      </c>
      <c r="D121" s="211" t="s">
        <v>331</v>
      </c>
      <c r="E121" s="211" t="s">
        <v>336</v>
      </c>
      <c r="F121" s="212" t="s">
        <v>190</v>
      </c>
      <c r="G121" s="260"/>
      <c r="H121" s="261">
        <v>0</v>
      </c>
      <c r="I121" s="262"/>
      <c r="J121" s="261">
        <v>0</v>
      </c>
      <c r="K121" s="262"/>
      <c r="L121" s="261">
        <v>490</v>
      </c>
      <c r="M121" s="262"/>
      <c r="N121" s="263">
        <v>600</v>
      </c>
    </row>
    <row r="122" spans="1:14" ht="25.5" x14ac:dyDescent="0.25">
      <c r="A122" s="151"/>
      <c r="B122" s="190"/>
      <c r="C122" s="211" t="s">
        <v>337</v>
      </c>
      <c r="D122" s="211" t="s">
        <v>331</v>
      </c>
      <c r="E122" s="211" t="s">
        <v>338</v>
      </c>
      <c r="F122" s="212" t="s">
        <v>190</v>
      </c>
      <c r="G122" s="260"/>
      <c r="H122" s="261">
        <v>0</v>
      </c>
      <c r="I122" s="262"/>
      <c r="J122" s="261">
        <v>0</v>
      </c>
      <c r="K122" s="262"/>
      <c r="L122" s="261">
        <v>0</v>
      </c>
      <c r="M122" s="262"/>
      <c r="N122" s="263">
        <v>350</v>
      </c>
    </row>
    <row r="123" spans="1:14" ht="25.5" x14ac:dyDescent="0.25">
      <c r="A123" s="151"/>
      <c r="B123" s="190"/>
      <c r="C123" s="211" t="s">
        <v>339</v>
      </c>
      <c r="D123" s="211" t="s">
        <v>340</v>
      </c>
      <c r="E123" s="211" t="s">
        <v>341</v>
      </c>
      <c r="F123" s="212" t="s">
        <v>190</v>
      </c>
      <c r="G123" s="260"/>
      <c r="H123" s="261">
        <v>213.5</v>
      </c>
      <c r="I123" s="262"/>
      <c r="J123" s="261">
        <v>834.48</v>
      </c>
      <c r="K123" s="262"/>
      <c r="L123" s="261">
        <v>1494.52</v>
      </c>
      <c r="M123" s="262"/>
      <c r="N123" s="263">
        <v>2958.48</v>
      </c>
    </row>
    <row r="124" spans="1:14" ht="25.5" x14ac:dyDescent="0.25">
      <c r="A124" s="151"/>
      <c r="B124" s="190"/>
      <c r="C124" s="211" t="s">
        <v>342</v>
      </c>
      <c r="D124" s="211" t="s">
        <v>343</v>
      </c>
      <c r="E124" s="211" t="s">
        <v>344</v>
      </c>
      <c r="F124" s="212" t="s">
        <v>194</v>
      </c>
      <c r="G124" s="260"/>
      <c r="H124" s="261">
        <v>357.3</v>
      </c>
      <c r="I124" s="262"/>
      <c r="J124" s="261">
        <v>759.15</v>
      </c>
      <c r="K124" s="262"/>
      <c r="L124" s="261">
        <v>1161.55</v>
      </c>
      <c r="M124" s="262"/>
      <c r="N124" s="263">
        <v>2219.83</v>
      </c>
    </row>
    <row r="125" spans="1:14" ht="25.5" x14ac:dyDescent="0.25">
      <c r="A125" s="151"/>
      <c r="B125" s="190"/>
      <c r="C125" s="211" t="s">
        <v>345</v>
      </c>
      <c r="D125" s="211" t="s">
        <v>343</v>
      </c>
      <c r="E125" s="211" t="s">
        <v>346</v>
      </c>
      <c r="F125" s="212" t="s">
        <v>194</v>
      </c>
      <c r="G125" s="260"/>
      <c r="H125" s="261">
        <v>1729.23</v>
      </c>
      <c r="I125" s="262"/>
      <c r="J125" s="261">
        <v>2290.29</v>
      </c>
      <c r="K125" s="262"/>
      <c r="L125" s="261">
        <v>2324.46</v>
      </c>
      <c r="M125" s="262"/>
      <c r="N125" s="263">
        <v>2660.47</v>
      </c>
    </row>
    <row r="126" spans="1:14" ht="25.5" x14ac:dyDescent="0.25">
      <c r="A126" s="151"/>
      <c r="B126" s="190"/>
      <c r="C126" s="211" t="s">
        <v>347</v>
      </c>
      <c r="D126" s="211" t="s">
        <v>343</v>
      </c>
      <c r="E126" s="211" t="s">
        <v>348</v>
      </c>
      <c r="F126" s="212" t="s">
        <v>194</v>
      </c>
      <c r="G126" s="260"/>
      <c r="H126" s="261">
        <v>116.9</v>
      </c>
      <c r="I126" s="262"/>
      <c r="J126" s="261">
        <v>239.88</v>
      </c>
      <c r="K126" s="262"/>
      <c r="L126" s="261">
        <v>301.37</v>
      </c>
      <c r="M126" s="262"/>
      <c r="N126" s="263">
        <v>1274.4100000000001</v>
      </c>
    </row>
    <row r="127" spans="1:14" ht="38.25" x14ac:dyDescent="0.25">
      <c r="A127" s="151"/>
      <c r="B127" s="190"/>
      <c r="C127" s="211" t="s">
        <v>349</v>
      </c>
      <c r="D127" s="211" t="s">
        <v>350</v>
      </c>
      <c r="E127" s="211" t="s">
        <v>351</v>
      </c>
      <c r="F127" s="212" t="s">
        <v>190</v>
      </c>
      <c r="G127" s="260"/>
      <c r="H127" s="261">
        <v>1124.6400000000001</v>
      </c>
      <c r="I127" s="262"/>
      <c r="J127" s="261">
        <v>2943.3</v>
      </c>
      <c r="K127" s="262"/>
      <c r="L127" s="261">
        <v>4693.88</v>
      </c>
      <c r="M127" s="262"/>
      <c r="N127" s="263">
        <v>7671</v>
      </c>
    </row>
    <row r="128" spans="1:14" ht="25.5" x14ac:dyDescent="0.25">
      <c r="A128" s="151"/>
      <c r="B128" s="190"/>
      <c r="C128" s="211" t="s">
        <v>352</v>
      </c>
      <c r="D128" s="211" t="s">
        <v>353</v>
      </c>
      <c r="E128" s="211" t="s">
        <v>354</v>
      </c>
      <c r="F128" s="212" t="s">
        <v>194</v>
      </c>
      <c r="G128" s="260"/>
      <c r="H128" s="261">
        <v>80.8</v>
      </c>
      <c r="I128" s="262"/>
      <c r="J128" s="261">
        <v>158.4</v>
      </c>
      <c r="K128" s="262"/>
      <c r="L128" s="261">
        <v>163.4</v>
      </c>
      <c r="M128" s="262"/>
      <c r="N128" s="263">
        <v>200</v>
      </c>
    </row>
    <row r="129" spans="1:14" ht="38.25" x14ac:dyDescent="0.25">
      <c r="A129" s="151"/>
      <c r="B129" s="190"/>
      <c r="C129" s="211" t="s">
        <v>355</v>
      </c>
      <c r="D129" s="211" t="s">
        <v>356</v>
      </c>
      <c r="E129" s="211" t="s">
        <v>357</v>
      </c>
      <c r="F129" s="212" t="s">
        <v>194</v>
      </c>
      <c r="G129" s="260"/>
      <c r="H129" s="261">
        <v>0</v>
      </c>
      <c r="I129" s="262"/>
      <c r="J129" s="261">
        <v>332</v>
      </c>
      <c r="K129" s="262"/>
      <c r="L129" s="261">
        <v>332</v>
      </c>
      <c r="M129" s="262"/>
      <c r="N129" s="263">
        <v>350</v>
      </c>
    </row>
    <row r="130" spans="1:14" ht="25.5" x14ac:dyDescent="0.25">
      <c r="A130" s="151"/>
      <c r="B130" s="190"/>
      <c r="C130" s="211" t="s">
        <v>358</v>
      </c>
      <c r="D130" s="211" t="s">
        <v>359</v>
      </c>
      <c r="E130" s="211" t="s">
        <v>360</v>
      </c>
      <c r="F130" s="212" t="s">
        <v>190</v>
      </c>
      <c r="G130" s="260"/>
      <c r="H130" s="261">
        <v>91.5</v>
      </c>
      <c r="I130" s="262"/>
      <c r="J130" s="261">
        <v>231.8</v>
      </c>
      <c r="K130" s="262"/>
      <c r="L130" s="261">
        <v>323.3</v>
      </c>
      <c r="M130" s="262"/>
      <c r="N130" s="263">
        <v>550</v>
      </c>
    </row>
    <row r="131" spans="1:14" ht="38.25" x14ac:dyDescent="0.25">
      <c r="A131" s="151"/>
      <c r="B131" s="190"/>
      <c r="C131" s="211" t="s">
        <v>361</v>
      </c>
      <c r="D131" s="211" t="s">
        <v>362</v>
      </c>
      <c r="E131" s="211" t="s">
        <v>363</v>
      </c>
      <c r="F131" s="212" t="s">
        <v>190</v>
      </c>
      <c r="G131" s="260"/>
      <c r="H131" s="261">
        <v>0</v>
      </c>
      <c r="I131" s="262"/>
      <c r="J131" s="261">
        <v>232.08</v>
      </c>
      <c r="K131" s="262"/>
      <c r="L131" s="261">
        <v>232.08</v>
      </c>
      <c r="M131" s="262"/>
      <c r="N131" s="263">
        <v>400</v>
      </c>
    </row>
    <row r="132" spans="1:14" ht="25.5" x14ac:dyDescent="0.25">
      <c r="A132" s="151"/>
      <c r="B132" s="190"/>
      <c r="C132" s="211" t="s">
        <v>364</v>
      </c>
      <c r="D132" s="211" t="s">
        <v>365</v>
      </c>
      <c r="E132" s="211" t="s">
        <v>366</v>
      </c>
      <c r="F132" s="212" t="s">
        <v>194</v>
      </c>
      <c r="G132" s="260"/>
      <c r="H132" s="261">
        <v>0</v>
      </c>
      <c r="I132" s="262"/>
      <c r="J132" s="261">
        <v>0</v>
      </c>
      <c r="K132" s="262"/>
      <c r="L132" s="261">
        <v>0</v>
      </c>
      <c r="M132" s="262"/>
      <c r="N132" s="263">
        <v>600</v>
      </c>
    </row>
    <row r="133" spans="1:14" ht="51" x14ac:dyDescent="0.25">
      <c r="A133" s="151"/>
      <c r="B133" s="190"/>
      <c r="C133" s="211" t="s">
        <v>367</v>
      </c>
      <c r="D133" s="211" t="s">
        <v>326</v>
      </c>
      <c r="E133" s="211" t="s">
        <v>368</v>
      </c>
      <c r="F133" s="212" t="s">
        <v>194</v>
      </c>
      <c r="G133" s="260"/>
      <c r="H133" s="261">
        <v>2698.01</v>
      </c>
      <c r="I133" s="262"/>
      <c r="J133" s="261">
        <v>2698.01</v>
      </c>
      <c r="K133" s="262"/>
      <c r="L133" s="261">
        <v>2698.01</v>
      </c>
      <c r="M133" s="262"/>
      <c r="N133" s="263">
        <v>5698.01</v>
      </c>
    </row>
    <row r="134" spans="1:14" ht="25.5" x14ac:dyDescent="0.25">
      <c r="A134" s="151"/>
      <c r="B134" s="190"/>
      <c r="C134" s="211" t="s">
        <v>369</v>
      </c>
      <c r="D134" s="211" t="s">
        <v>370</v>
      </c>
      <c r="E134" s="211" t="s">
        <v>371</v>
      </c>
      <c r="F134" s="212" t="s">
        <v>190</v>
      </c>
      <c r="G134" s="260"/>
      <c r="H134" s="261">
        <v>0</v>
      </c>
      <c r="I134" s="262"/>
      <c r="J134" s="261">
        <v>0</v>
      </c>
      <c r="K134" s="262"/>
      <c r="L134" s="261">
        <v>0</v>
      </c>
      <c r="M134" s="262"/>
      <c r="N134" s="263">
        <v>200</v>
      </c>
    </row>
    <row r="135" spans="1:14" ht="38.25" x14ac:dyDescent="0.25">
      <c r="A135" s="151"/>
      <c r="B135" s="190"/>
      <c r="C135" s="211" t="s">
        <v>372</v>
      </c>
      <c r="D135" s="211" t="s">
        <v>373</v>
      </c>
      <c r="E135" s="211" t="s">
        <v>374</v>
      </c>
      <c r="F135" s="212" t="s">
        <v>190</v>
      </c>
      <c r="G135" s="260"/>
      <c r="H135" s="261">
        <v>0</v>
      </c>
      <c r="I135" s="262"/>
      <c r="J135" s="261">
        <v>0</v>
      </c>
      <c r="K135" s="262"/>
      <c r="L135" s="261">
        <v>0</v>
      </c>
      <c r="M135" s="262"/>
      <c r="N135" s="263">
        <v>600</v>
      </c>
    </row>
    <row r="136" spans="1:14" ht="25.5" x14ac:dyDescent="0.25">
      <c r="A136" s="151"/>
      <c r="B136" s="190"/>
      <c r="C136" s="211" t="s">
        <v>375</v>
      </c>
      <c r="D136" s="211" t="s">
        <v>370</v>
      </c>
      <c r="E136" s="211" t="s">
        <v>376</v>
      </c>
      <c r="F136" s="212" t="s">
        <v>194</v>
      </c>
      <c r="G136" s="260"/>
      <c r="H136" s="261">
        <v>0</v>
      </c>
      <c r="I136" s="262"/>
      <c r="J136" s="261">
        <v>0</v>
      </c>
      <c r="K136" s="262"/>
      <c r="L136" s="261">
        <v>0</v>
      </c>
      <c r="M136" s="262"/>
      <c r="N136" s="263">
        <v>160</v>
      </c>
    </row>
    <row r="137" spans="1:14" ht="25.5" x14ac:dyDescent="0.25">
      <c r="A137" s="151"/>
      <c r="B137" s="190"/>
      <c r="C137" s="211" t="s">
        <v>377</v>
      </c>
      <c r="D137" s="211" t="s">
        <v>378</v>
      </c>
      <c r="E137" s="211" t="s">
        <v>379</v>
      </c>
      <c r="F137" s="212" t="s">
        <v>194</v>
      </c>
      <c r="G137" s="260"/>
      <c r="H137" s="261">
        <v>390</v>
      </c>
      <c r="I137" s="262"/>
      <c r="J137" s="261">
        <v>435</v>
      </c>
      <c r="K137" s="262"/>
      <c r="L137" s="261">
        <v>480</v>
      </c>
      <c r="M137" s="262"/>
      <c r="N137" s="263">
        <v>3000</v>
      </c>
    </row>
    <row r="138" spans="1:14" ht="25.5" x14ac:dyDescent="0.25">
      <c r="A138" s="151"/>
      <c r="B138" s="190"/>
      <c r="C138" s="211" t="s">
        <v>380</v>
      </c>
      <c r="D138" s="211" t="s">
        <v>373</v>
      </c>
      <c r="E138" s="211" t="s">
        <v>381</v>
      </c>
      <c r="F138" s="212" t="s">
        <v>194</v>
      </c>
      <c r="G138" s="260"/>
      <c r="H138" s="261">
        <v>216.75</v>
      </c>
      <c r="I138" s="262"/>
      <c r="J138" s="261">
        <v>2449.35</v>
      </c>
      <c r="K138" s="262"/>
      <c r="L138" s="261">
        <v>2459.29</v>
      </c>
      <c r="M138" s="262"/>
      <c r="N138" s="263">
        <v>2999.7</v>
      </c>
    </row>
    <row r="139" spans="1:14" ht="25.5" x14ac:dyDescent="0.25">
      <c r="A139" s="151"/>
      <c r="B139" s="190"/>
      <c r="C139" s="211" t="s">
        <v>382</v>
      </c>
      <c r="D139" s="211" t="s">
        <v>373</v>
      </c>
      <c r="E139" s="211" t="s">
        <v>381</v>
      </c>
      <c r="F139" s="212" t="s">
        <v>194</v>
      </c>
      <c r="G139" s="260"/>
      <c r="H139" s="261">
        <v>0</v>
      </c>
      <c r="I139" s="262"/>
      <c r="J139" s="261">
        <v>695.4</v>
      </c>
      <c r="K139" s="262"/>
      <c r="L139" s="261">
        <v>695.4</v>
      </c>
      <c r="M139" s="262"/>
      <c r="N139" s="263">
        <v>1495.4</v>
      </c>
    </row>
    <row r="140" spans="1:14" ht="25.5" x14ac:dyDescent="0.25">
      <c r="A140" s="151"/>
      <c r="B140" s="190"/>
      <c r="C140" s="211" t="s">
        <v>383</v>
      </c>
      <c r="D140" s="211" t="s">
        <v>343</v>
      </c>
      <c r="E140" s="211" t="s">
        <v>346</v>
      </c>
      <c r="F140" s="212" t="s">
        <v>194</v>
      </c>
      <c r="G140" s="260"/>
      <c r="H140" s="261">
        <v>558.79999999999995</v>
      </c>
      <c r="I140" s="262"/>
      <c r="J140" s="261">
        <v>861.67</v>
      </c>
      <c r="K140" s="262"/>
      <c r="L140" s="261">
        <v>1166.3800000000001</v>
      </c>
      <c r="M140" s="262"/>
      <c r="N140" s="263">
        <v>2563.25</v>
      </c>
    </row>
    <row r="141" spans="1:14" ht="25.5" x14ac:dyDescent="0.25">
      <c r="A141" s="151"/>
      <c r="B141" s="190"/>
      <c r="C141" s="211" t="s">
        <v>384</v>
      </c>
      <c r="D141" s="211" t="s">
        <v>385</v>
      </c>
      <c r="E141" s="211" t="s">
        <v>386</v>
      </c>
      <c r="F141" s="212" t="s">
        <v>190</v>
      </c>
      <c r="G141" s="260"/>
      <c r="H141" s="261">
        <v>0</v>
      </c>
      <c r="I141" s="262"/>
      <c r="J141" s="261">
        <v>0</v>
      </c>
      <c r="K141" s="262"/>
      <c r="L141" s="261">
        <v>0</v>
      </c>
      <c r="M141" s="262"/>
      <c r="N141" s="263">
        <v>1400</v>
      </c>
    </row>
    <row r="142" spans="1:14" ht="25.5" x14ac:dyDescent="0.25">
      <c r="A142" s="151"/>
      <c r="B142" s="190"/>
      <c r="C142" s="211" t="s">
        <v>387</v>
      </c>
      <c r="D142" s="211" t="s">
        <v>370</v>
      </c>
      <c r="E142" s="211" t="s">
        <v>388</v>
      </c>
      <c r="F142" s="212" t="s">
        <v>194</v>
      </c>
      <c r="G142" s="260"/>
      <c r="H142" s="261">
        <v>0</v>
      </c>
      <c r="I142" s="262"/>
      <c r="J142" s="261">
        <v>1030</v>
      </c>
      <c r="K142" s="262"/>
      <c r="L142" s="261">
        <v>1965.56</v>
      </c>
      <c r="M142" s="262"/>
      <c r="N142" s="263">
        <v>3000</v>
      </c>
    </row>
    <row r="143" spans="1:14" ht="25.5" x14ac:dyDescent="0.25">
      <c r="A143" s="151"/>
      <c r="B143" s="190"/>
      <c r="C143" s="211" t="s">
        <v>389</v>
      </c>
      <c r="D143" s="211" t="s">
        <v>390</v>
      </c>
      <c r="E143" s="211" t="s">
        <v>391</v>
      </c>
      <c r="F143" s="212" t="s">
        <v>194</v>
      </c>
      <c r="G143" s="260"/>
      <c r="H143" s="261">
        <v>0</v>
      </c>
      <c r="I143" s="262"/>
      <c r="J143" s="261">
        <v>0</v>
      </c>
      <c r="K143" s="262"/>
      <c r="L143" s="261">
        <v>990</v>
      </c>
      <c r="M143" s="262"/>
      <c r="N143" s="263">
        <v>2942</v>
      </c>
    </row>
    <row r="144" spans="1:14" ht="25.5" x14ac:dyDescent="0.25">
      <c r="A144" s="151"/>
      <c r="B144" s="190"/>
      <c r="C144" s="211" t="s">
        <v>392</v>
      </c>
      <c r="D144" s="211" t="s">
        <v>340</v>
      </c>
      <c r="E144" s="211" t="s">
        <v>393</v>
      </c>
      <c r="F144" s="212" t="s">
        <v>190</v>
      </c>
      <c r="G144" s="260"/>
      <c r="H144" s="261">
        <v>583.65</v>
      </c>
      <c r="I144" s="262"/>
      <c r="J144" s="261">
        <v>583.65</v>
      </c>
      <c r="K144" s="262"/>
      <c r="L144" s="261">
        <v>5073.8100000000004</v>
      </c>
      <c r="M144" s="262"/>
      <c r="N144" s="263">
        <v>9650</v>
      </c>
    </row>
    <row r="145" spans="1:14" ht="38.25" x14ac:dyDescent="0.25">
      <c r="A145" s="151"/>
      <c r="B145" s="190"/>
      <c r="C145" s="211" t="s">
        <v>394</v>
      </c>
      <c r="D145" s="211" t="s">
        <v>390</v>
      </c>
      <c r="E145" s="211" t="s">
        <v>395</v>
      </c>
      <c r="F145" s="212" t="s">
        <v>194</v>
      </c>
      <c r="G145" s="260"/>
      <c r="H145" s="261">
        <v>0</v>
      </c>
      <c r="I145" s="262"/>
      <c r="J145" s="261">
        <v>0</v>
      </c>
      <c r="K145" s="262"/>
      <c r="L145" s="261">
        <v>0</v>
      </c>
      <c r="M145" s="262"/>
      <c r="N145" s="263">
        <v>400</v>
      </c>
    </row>
    <row r="146" spans="1:14" ht="25.5" x14ac:dyDescent="0.25">
      <c r="A146" s="151"/>
      <c r="B146" s="190"/>
      <c r="C146" s="211" t="s">
        <v>396</v>
      </c>
      <c r="D146" s="211" t="s">
        <v>365</v>
      </c>
      <c r="E146" s="211" t="s">
        <v>397</v>
      </c>
      <c r="F146" s="212" t="s">
        <v>190</v>
      </c>
      <c r="G146" s="260"/>
      <c r="H146" s="261">
        <v>0</v>
      </c>
      <c r="I146" s="262"/>
      <c r="J146" s="261">
        <v>549</v>
      </c>
      <c r="K146" s="262"/>
      <c r="L146" s="261">
        <v>2074</v>
      </c>
      <c r="M146" s="262"/>
      <c r="N146" s="263">
        <v>3000</v>
      </c>
    </row>
    <row r="147" spans="1:14" ht="25.5" x14ac:dyDescent="0.25">
      <c r="A147" s="151"/>
      <c r="B147" s="190"/>
      <c r="C147" s="211" t="s">
        <v>398</v>
      </c>
      <c r="D147" s="211" t="s">
        <v>370</v>
      </c>
      <c r="E147" s="211" t="s">
        <v>371</v>
      </c>
      <c r="F147" s="212" t="s">
        <v>194</v>
      </c>
      <c r="G147" s="260"/>
      <c r="H147" s="261">
        <v>0</v>
      </c>
      <c r="I147" s="262"/>
      <c r="J147" s="261">
        <v>0</v>
      </c>
      <c r="K147" s="262"/>
      <c r="L147" s="261">
        <v>300</v>
      </c>
      <c r="M147" s="262"/>
      <c r="N147" s="263">
        <v>300</v>
      </c>
    </row>
    <row r="148" spans="1:14" ht="25.5" x14ac:dyDescent="0.25">
      <c r="A148" s="151"/>
      <c r="B148" s="190"/>
      <c r="C148" s="211" t="s">
        <v>399</v>
      </c>
      <c r="D148" s="211" t="s">
        <v>331</v>
      </c>
      <c r="E148" s="211" t="s">
        <v>332</v>
      </c>
      <c r="F148" s="212" t="s">
        <v>194</v>
      </c>
      <c r="G148" s="260"/>
      <c r="H148" s="261">
        <v>79.790000000000006</v>
      </c>
      <c r="I148" s="262"/>
      <c r="J148" s="261">
        <v>79.790000000000006</v>
      </c>
      <c r="K148" s="262"/>
      <c r="L148" s="261">
        <v>79.790000000000006</v>
      </c>
      <c r="M148" s="262"/>
      <c r="N148" s="263">
        <v>367.69</v>
      </c>
    </row>
    <row r="149" spans="1:14" ht="25.5" x14ac:dyDescent="0.25">
      <c r="A149" s="151"/>
      <c r="B149" s="190"/>
      <c r="C149" s="211" t="s">
        <v>400</v>
      </c>
      <c r="D149" s="211" t="s">
        <v>331</v>
      </c>
      <c r="E149" s="211" t="s">
        <v>334</v>
      </c>
      <c r="F149" s="212" t="s">
        <v>194</v>
      </c>
      <c r="G149" s="260"/>
      <c r="H149" s="261">
        <v>0</v>
      </c>
      <c r="I149" s="262"/>
      <c r="J149" s="261">
        <v>0</v>
      </c>
      <c r="K149" s="262"/>
      <c r="L149" s="261">
        <v>0</v>
      </c>
      <c r="M149" s="262"/>
      <c r="N149" s="263">
        <v>300</v>
      </c>
    </row>
    <row r="150" spans="1:14" ht="25.5" x14ac:dyDescent="0.25">
      <c r="A150" s="151"/>
      <c r="B150" s="190"/>
      <c r="C150" s="211" t="s">
        <v>401</v>
      </c>
      <c r="D150" s="211" t="s">
        <v>370</v>
      </c>
      <c r="E150" s="211" t="s">
        <v>371</v>
      </c>
      <c r="F150" s="212" t="s">
        <v>194</v>
      </c>
      <c r="G150" s="260"/>
      <c r="H150" s="261">
        <v>0</v>
      </c>
      <c r="I150" s="262"/>
      <c r="J150" s="261">
        <v>0</v>
      </c>
      <c r="K150" s="262"/>
      <c r="L150" s="261">
        <v>0</v>
      </c>
      <c r="M150" s="262"/>
      <c r="N150" s="263">
        <v>50</v>
      </c>
    </row>
    <row r="151" spans="1:14" ht="25.5" x14ac:dyDescent="0.25">
      <c r="A151" s="151"/>
      <c r="B151" s="190"/>
      <c r="C151" s="211" t="s">
        <v>402</v>
      </c>
      <c r="D151" s="211" t="s">
        <v>343</v>
      </c>
      <c r="E151" s="211" t="s">
        <v>344</v>
      </c>
      <c r="F151" s="212" t="s">
        <v>194</v>
      </c>
      <c r="G151" s="260"/>
      <c r="H151" s="261">
        <v>184.14</v>
      </c>
      <c r="I151" s="262"/>
      <c r="J151" s="261">
        <v>184.14</v>
      </c>
      <c r="K151" s="262"/>
      <c r="L151" s="261">
        <v>184.14</v>
      </c>
      <c r="M151" s="262"/>
      <c r="N151" s="263">
        <v>306.04000000000002</v>
      </c>
    </row>
    <row r="152" spans="1:14" ht="25.5" x14ac:dyDescent="0.25">
      <c r="A152" s="151"/>
      <c r="B152" s="190"/>
      <c r="C152" s="211" t="s">
        <v>403</v>
      </c>
      <c r="D152" s="211" t="s">
        <v>343</v>
      </c>
      <c r="E152" s="211" t="s">
        <v>348</v>
      </c>
      <c r="F152" s="212" t="s">
        <v>194</v>
      </c>
      <c r="G152" s="260"/>
      <c r="H152" s="261">
        <v>61.49</v>
      </c>
      <c r="I152" s="262"/>
      <c r="J152" s="261">
        <v>184.47</v>
      </c>
      <c r="K152" s="262"/>
      <c r="L152" s="261">
        <v>206.43</v>
      </c>
      <c r="M152" s="262"/>
      <c r="N152" s="263">
        <v>323.97000000000003</v>
      </c>
    </row>
    <row r="153" spans="1:14" ht="25.5" x14ac:dyDescent="0.25">
      <c r="A153" s="151"/>
      <c r="B153" s="190"/>
      <c r="C153" s="211" t="s">
        <v>404</v>
      </c>
      <c r="D153" s="211" t="s">
        <v>343</v>
      </c>
      <c r="E153" s="211" t="s">
        <v>346</v>
      </c>
      <c r="F153" s="212" t="s">
        <v>194</v>
      </c>
      <c r="G153" s="260"/>
      <c r="H153" s="261">
        <v>0</v>
      </c>
      <c r="I153" s="262"/>
      <c r="J153" s="261">
        <v>231.58</v>
      </c>
      <c r="K153" s="262"/>
      <c r="L153" s="261">
        <v>332.25</v>
      </c>
      <c r="M153" s="262"/>
      <c r="N153" s="263">
        <v>1542.26</v>
      </c>
    </row>
    <row r="154" spans="1:14" ht="25.5" x14ac:dyDescent="0.25">
      <c r="A154" s="151"/>
      <c r="B154" s="190"/>
      <c r="C154" s="211" t="s">
        <v>405</v>
      </c>
      <c r="D154" s="211" t="s">
        <v>365</v>
      </c>
      <c r="E154" s="211" t="s">
        <v>406</v>
      </c>
      <c r="F154" s="212" t="s">
        <v>190</v>
      </c>
      <c r="G154" s="260"/>
      <c r="H154" s="261">
        <v>6350.87</v>
      </c>
      <c r="I154" s="262"/>
      <c r="J154" s="261">
        <v>11843.31</v>
      </c>
      <c r="K154" s="262"/>
      <c r="L154" s="261">
        <v>17286.95</v>
      </c>
      <c r="M154" s="262"/>
      <c r="N154" s="263">
        <v>29560.19</v>
      </c>
    </row>
    <row r="155" spans="1:14" ht="25.5" x14ac:dyDescent="0.25">
      <c r="A155" s="151"/>
      <c r="B155" s="190"/>
      <c r="C155" s="211" t="s">
        <v>407</v>
      </c>
      <c r="D155" s="211" t="s">
        <v>373</v>
      </c>
      <c r="E155" s="211" t="s">
        <v>381</v>
      </c>
      <c r="F155" s="212" t="s">
        <v>190</v>
      </c>
      <c r="G155" s="260"/>
      <c r="H155" s="261">
        <v>0</v>
      </c>
      <c r="I155" s="262"/>
      <c r="J155" s="261">
        <v>0</v>
      </c>
      <c r="K155" s="262"/>
      <c r="L155" s="261">
        <v>246.2</v>
      </c>
      <c r="M155" s="262"/>
      <c r="N155" s="263">
        <v>1033.97</v>
      </c>
    </row>
    <row r="156" spans="1:14" ht="25.5" x14ac:dyDescent="0.25">
      <c r="A156" s="151"/>
      <c r="B156" s="190"/>
      <c r="C156" s="211" t="s">
        <v>408</v>
      </c>
      <c r="D156" s="211" t="s">
        <v>373</v>
      </c>
      <c r="E156" s="211" t="s">
        <v>381</v>
      </c>
      <c r="F156" s="212" t="s">
        <v>190</v>
      </c>
      <c r="G156" s="260"/>
      <c r="H156" s="261">
        <v>0</v>
      </c>
      <c r="I156" s="262"/>
      <c r="J156" s="261">
        <v>0</v>
      </c>
      <c r="K156" s="262"/>
      <c r="L156" s="261">
        <v>0</v>
      </c>
      <c r="M156" s="262"/>
      <c r="N156" s="263">
        <v>900</v>
      </c>
    </row>
    <row r="157" spans="1:14" ht="38.25" x14ac:dyDescent="0.25">
      <c r="A157" s="151"/>
      <c r="B157" s="190"/>
      <c r="C157" s="211" t="s">
        <v>409</v>
      </c>
      <c r="D157" s="211" t="s">
        <v>410</v>
      </c>
      <c r="E157" s="211" t="s">
        <v>411</v>
      </c>
      <c r="F157" s="212" t="s">
        <v>194</v>
      </c>
      <c r="G157" s="260"/>
      <c r="H157" s="261">
        <v>0</v>
      </c>
      <c r="I157" s="262"/>
      <c r="J157" s="261">
        <v>1000</v>
      </c>
      <c r="K157" s="262"/>
      <c r="L157" s="261">
        <v>1000</v>
      </c>
      <c r="M157" s="262"/>
      <c r="N157" s="263">
        <v>1000</v>
      </c>
    </row>
    <row r="158" spans="1:14" ht="25.5" x14ac:dyDescent="0.25">
      <c r="A158" s="151"/>
      <c r="B158" s="190"/>
      <c r="C158" s="211" t="s">
        <v>412</v>
      </c>
      <c r="D158" s="211" t="s">
        <v>365</v>
      </c>
      <c r="E158" s="211" t="s">
        <v>397</v>
      </c>
      <c r="F158" s="212" t="s">
        <v>194</v>
      </c>
      <c r="G158" s="260"/>
      <c r="H158" s="261">
        <v>0</v>
      </c>
      <c r="I158" s="262"/>
      <c r="J158" s="261">
        <v>1830</v>
      </c>
      <c r="K158" s="262"/>
      <c r="L158" s="261">
        <v>1830</v>
      </c>
      <c r="M158" s="262"/>
      <c r="N158" s="263">
        <v>3660</v>
      </c>
    </row>
    <row r="159" spans="1:14" ht="25.5" x14ac:dyDescent="0.25">
      <c r="A159" s="151"/>
      <c r="B159" s="190"/>
      <c r="C159" s="211" t="s">
        <v>413</v>
      </c>
      <c r="D159" s="211" t="s">
        <v>365</v>
      </c>
      <c r="E159" s="211" t="s">
        <v>414</v>
      </c>
      <c r="F159" s="212" t="s">
        <v>194</v>
      </c>
      <c r="G159" s="260"/>
      <c r="H159" s="261">
        <v>3071.01</v>
      </c>
      <c r="I159" s="262"/>
      <c r="J159" s="261">
        <v>5332.61</v>
      </c>
      <c r="K159" s="262"/>
      <c r="L159" s="261">
        <v>8519.8799999999992</v>
      </c>
      <c r="M159" s="262"/>
      <c r="N159" s="263">
        <v>16479.05</v>
      </c>
    </row>
    <row r="160" spans="1:14" ht="25.5" x14ac:dyDescent="0.25">
      <c r="A160" s="151"/>
      <c r="B160" s="190"/>
      <c r="C160" s="211" t="s">
        <v>415</v>
      </c>
      <c r="D160" s="211" t="s">
        <v>343</v>
      </c>
      <c r="E160" s="211" t="s">
        <v>344</v>
      </c>
      <c r="F160" s="212" t="s">
        <v>194</v>
      </c>
      <c r="G160" s="260"/>
      <c r="H160" s="261">
        <v>298.35000000000002</v>
      </c>
      <c r="I160" s="262"/>
      <c r="J160" s="261">
        <v>600.5</v>
      </c>
      <c r="K160" s="262"/>
      <c r="L160" s="261">
        <v>1232.8499999999999</v>
      </c>
      <c r="M160" s="262"/>
      <c r="N160" s="263">
        <v>2224.71</v>
      </c>
    </row>
    <row r="161" spans="1:14" ht="25.5" x14ac:dyDescent="0.25">
      <c r="A161" s="151"/>
      <c r="B161" s="190"/>
      <c r="C161" s="191" t="s">
        <v>416</v>
      </c>
      <c r="D161" s="191" t="s">
        <v>417</v>
      </c>
      <c r="E161" s="191" t="s">
        <v>418</v>
      </c>
      <c r="F161" s="195" t="s">
        <v>194</v>
      </c>
      <c r="G161" s="252"/>
      <c r="H161" s="256">
        <v>506.3</v>
      </c>
      <c r="I161" s="254"/>
      <c r="J161" s="256">
        <v>1206.3</v>
      </c>
      <c r="K161" s="254"/>
      <c r="L161" s="256">
        <v>1206.3</v>
      </c>
      <c r="M161" s="254"/>
      <c r="N161" s="257">
        <v>1406.3</v>
      </c>
    </row>
    <row r="162" spans="1:14" x14ac:dyDescent="0.25">
      <c r="A162" s="151" t="s">
        <v>69</v>
      </c>
      <c r="B162" s="150" t="s">
        <v>14</v>
      </c>
      <c r="C162" s="193"/>
      <c r="D162" s="193"/>
      <c r="E162" s="193"/>
      <c r="F162" s="251"/>
      <c r="G162" s="83">
        <v>5181.05</v>
      </c>
      <c r="H162" s="85">
        <f>SUM(H163:H182)</f>
        <v>13654.75</v>
      </c>
      <c r="I162" s="85">
        <v>20807.650000000001</v>
      </c>
      <c r="J162" s="85">
        <f>SUM(J163:J182)</f>
        <v>27626.43</v>
      </c>
      <c r="K162" s="85">
        <v>47017.26</v>
      </c>
      <c r="L162" s="85">
        <f>SUM(L163:L182)</f>
        <v>42007.28</v>
      </c>
      <c r="M162" s="85">
        <v>59120.44</v>
      </c>
      <c r="N162" s="87">
        <f>SUM(N163:N182)</f>
        <v>89103.079999999987</v>
      </c>
    </row>
    <row r="163" spans="1:14" ht="25.5" x14ac:dyDescent="0.25">
      <c r="A163" s="151"/>
      <c r="B163" s="190"/>
      <c r="C163" s="204" t="s">
        <v>419</v>
      </c>
      <c r="D163" s="204" t="s">
        <v>420</v>
      </c>
      <c r="E163" s="204" t="s">
        <v>421</v>
      </c>
      <c r="F163" s="206" t="s">
        <v>194</v>
      </c>
      <c r="G163" s="234"/>
      <c r="H163" s="241">
        <v>0</v>
      </c>
      <c r="I163" s="236"/>
      <c r="J163" s="241">
        <v>0</v>
      </c>
      <c r="K163" s="236"/>
      <c r="L163" s="241">
        <v>0</v>
      </c>
      <c r="M163" s="236"/>
      <c r="N163" s="242">
        <v>3967.8</v>
      </c>
    </row>
    <row r="164" spans="1:14" ht="25.5" x14ac:dyDescent="0.25">
      <c r="A164" s="151"/>
      <c r="B164" s="190"/>
      <c r="C164" s="211" t="s">
        <v>422</v>
      </c>
      <c r="D164" s="211" t="s">
        <v>423</v>
      </c>
      <c r="E164" s="211" t="s">
        <v>424</v>
      </c>
      <c r="F164" s="212" t="s">
        <v>194</v>
      </c>
      <c r="G164" s="243"/>
      <c r="H164" s="244">
        <v>0</v>
      </c>
      <c r="I164" s="245"/>
      <c r="J164" s="244">
        <v>0</v>
      </c>
      <c r="K164" s="245"/>
      <c r="L164" s="244">
        <v>0</v>
      </c>
      <c r="M164" s="245"/>
      <c r="N164" s="246">
        <v>625.35</v>
      </c>
    </row>
    <row r="165" spans="1:14" ht="25.5" x14ac:dyDescent="0.25">
      <c r="A165" s="151"/>
      <c r="B165" s="190"/>
      <c r="C165" s="211" t="s">
        <v>425</v>
      </c>
      <c r="D165" s="211" t="s">
        <v>423</v>
      </c>
      <c r="E165" s="211" t="s">
        <v>426</v>
      </c>
      <c r="F165" s="212" t="s">
        <v>194</v>
      </c>
      <c r="G165" s="243"/>
      <c r="H165" s="244">
        <v>4992.1899999999996</v>
      </c>
      <c r="I165" s="245"/>
      <c r="J165" s="244">
        <v>4992.1899999999996</v>
      </c>
      <c r="K165" s="245"/>
      <c r="L165" s="244">
        <v>5749.14</v>
      </c>
      <c r="M165" s="245"/>
      <c r="N165" s="246">
        <v>17608.78</v>
      </c>
    </row>
    <row r="166" spans="1:14" ht="25.5" x14ac:dyDescent="0.25">
      <c r="A166" s="151"/>
      <c r="B166" s="190"/>
      <c r="C166" s="211" t="s">
        <v>427</v>
      </c>
      <c r="D166" s="211" t="s">
        <v>428</v>
      </c>
      <c r="E166" s="211" t="s">
        <v>429</v>
      </c>
      <c r="F166" s="212" t="s">
        <v>190</v>
      </c>
      <c r="G166" s="243"/>
      <c r="H166" s="244">
        <v>0</v>
      </c>
      <c r="I166" s="245"/>
      <c r="J166" s="244">
        <v>0</v>
      </c>
      <c r="K166" s="245"/>
      <c r="L166" s="244">
        <v>9598</v>
      </c>
      <c r="M166" s="245"/>
      <c r="N166" s="246">
        <v>9598</v>
      </c>
    </row>
    <row r="167" spans="1:14" ht="25.5" x14ac:dyDescent="0.25">
      <c r="A167" s="151"/>
      <c r="B167" s="190"/>
      <c r="C167" s="211" t="s">
        <v>430</v>
      </c>
      <c r="D167" s="211" t="s">
        <v>420</v>
      </c>
      <c r="E167" s="211" t="s">
        <v>421</v>
      </c>
      <c r="F167" s="212" t="s">
        <v>190</v>
      </c>
      <c r="G167" s="243"/>
      <c r="H167" s="244">
        <v>184.69</v>
      </c>
      <c r="I167" s="245"/>
      <c r="J167" s="244">
        <v>235.06</v>
      </c>
      <c r="K167" s="245"/>
      <c r="L167" s="244">
        <v>235.06</v>
      </c>
      <c r="M167" s="245"/>
      <c r="N167" s="246">
        <v>500</v>
      </c>
    </row>
    <row r="168" spans="1:14" ht="25.5" x14ac:dyDescent="0.25">
      <c r="A168" s="151"/>
      <c r="B168" s="190"/>
      <c r="C168" s="211" t="s">
        <v>431</v>
      </c>
      <c r="D168" s="211" t="s">
        <v>432</v>
      </c>
      <c r="E168" s="211" t="s">
        <v>433</v>
      </c>
      <c r="F168" s="212" t="s">
        <v>194</v>
      </c>
      <c r="G168" s="243"/>
      <c r="H168" s="244">
        <v>270</v>
      </c>
      <c r="I168" s="245"/>
      <c r="J168" s="244">
        <v>270</v>
      </c>
      <c r="K168" s="245"/>
      <c r="L168" s="244">
        <v>270</v>
      </c>
      <c r="M168" s="245"/>
      <c r="N168" s="246">
        <v>430</v>
      </c>
    </row>
    <row r="169" spans="1:14" ht="25.5" x14ac:dyDescent="0.25">
      <c r="A169" s="151"/>
      <c r="B169" s="190"/>
      <c r="C169" s="211" t="s">
        <v>434</v>
      </c>
      <c r="D169" s="211" t="s">
        <v>423</v>
      </c>
      <c r="E169" s="211" t="s">
        <v>426</v>
      </c>
      <c r="F169" s="212" t="s">
        <v>194</v>
      </c>
      <c r="G169" s="243"/>
      <c r="H169" s="244">
        <v>2160.42</v>
      </c>
      <c r="I169" s="245"/>
      <c r="J169" s="244">
        <v>5624.52</v>
      </c>
      <c r="K169" s="245"/>
      <c r="L169" s="244">
        <v>8930.42</v>
      </c>
      <c r="M169" s="245"/>
      <c r="N169" s="246">
        <v>13325.6</v>
      </c>
    </row>
    <row r="170" spans="1:14" ht="25.5" x14ac:dyDescent="0.25">
      <c r="A170" s="151"/>
      <c r="B170" s="190"/>
      <c r="C170" s="211" t="s">
        <v>435</v>
      </c>
      <c r="D170" s="211" t="s">
        <v>423</v>
      </c>
      <c r="E170" s="211" t="s">
        <v>426</v>
      </c>
      <c r="F170" s="212" t="s">
        <v>194</v>
      </c>
      <c r="G170" s="243"/>
      <c r="H170" s="244">
        <v>0</v>
      </c>
      <c r="I170" s="245"/>
      <c r="J170" s="244">
        <v>0</v>
      </c>
      <c r="K170" s="245"/>
      <c r="L170" s="244">
        <v>0</v>
      </c>
      <c r="M170" s="245"/>
      <c r="N170" s="246">
        <v>300</v>
      </c>
    </row>
    <row r="171" spans="1:14" ht="25.5" x14ac:dyDescent="0.25">
      <c r="A171" s="151"/>
      <c r="B171" s="190"/>
      <c r="C171" s="211" t="s">
        <v>436</v>
      </c>
      <c r="D171" s="211" t="s">
        <v>437</v>
      </c>
      <c r="E171" s="211" t="s">
        <v>438</v>
      </c>
      <c r="F171" s="212" t="s">
        <v>194</v>
      </c>
      <c r="G171" s="243"/>
      <c r="H171" s="244">
        <v>0</v>
      </c>
      <c r="I171" s="245"/>
      <c r="J171" s="244">
        <v>0</v>
      </c>
      <c r="K171" s="245"/>
      <c r="L171" s="244">
        <v>0</v>
      </c>
      <c r="M171" s="245"/>
      <c r="N171" s="246">
        <v>50</v>
      </c>
    </row>
    <row r="172" spans="1:14" ht="25.5" x14ac:dyDescent="0.25">
      <c r="A172" s="151"/>
      <c r="B172" s="190"/>
      <c r="C172" s="211" t="s">
        <v>439</v>
      </c>
      <c r="D172" s="211" t="s">
        <v>423</v>
      </c>
      <c r="E172" s="211" t="s">
        <v>440</v>
      </c>
      <c r="F172" s="212" t="s">
        <v>194</v>
      </c>
      <c r="G172" s="243"/>
      <c r="H172" s="244">
        <v>0</v>
      </c>
      <c r="I172" s="245"/>
      <c r="J172" s="244">
        <v>7310.21</v>
      </c>
      <c r="K172" s="245"/>
      <c r="L172" s="244">
        <v>7310.21</v>
      </c>
      <c r="M172" s="245"/>
      <c r="N172" s="246">
        <v>14032.61</v>
      </c>
    </row>
    <row r="173" spans="1:14" ht="38.25" x14ac:dyDescent="0.25">
      <c r="A173" s="151"/>
      <c r="B173" s="190"/>
      <c r="C173" s="211" t="s">
        <v>441</v>
      </c>
      <c r="D173" s="211" t="s">
        <v>423</v>
      </c>
      <c r="E173" s="211" t="s">
        <v>442</v>
      </c>
      <c r="F173" s="212" t="s">
        <v>194</v>
      </c>
      <c r="G173" s="243"/>
      <c r="H173" s="244">
        <v>449.45</v>
      </c>
      <c r="I173" s="245"/>
      <c r="J173" s="244">
        <v>449.45</v>
      </c>
      <c r="K173" s="245"/>
      <c r="L173" s="244">
        <v>449.45</v>
      </c>
      <c r="M173" s="245"/>
      <c r="N173" s="246">
        <v>4477.59</v>
      </c>
    </row>
    <row r="174" spans="1:14" ht="25.5" x14ac:dyDescent="0.25">
      <c r="A174" s="151"/>
      <c r="B174" s="190"/>
      <c r="C174" s="211" t="s">
        <v>443</v>
      </c>
      <c r="D174" s="211" t="s">
        <v>428</v>
      </c>
      <c r="E174" s="211" t="s">
        <v>429</v>
      </c>
      <c r="F174" s="212" t="s">
        <v>190</v>
      </c>
      <c r="G174" s="243"/>
      <c r="H174" s="244">
        <v>0</v>
      </c>
      <c r="I174" s="245"/>
      <c r="J174" s="244">
        <v>0</v>
      </c>
      <c r="K174" s="245"/>
      <c r="L174" s="244">
        <v>0</v>
      </c>
      <c r="M174" s="245"/>
      <c r="N174" s="246">
        <v>1750</v>
      </c>
    </row>
    <row r="175" spans="1:14" ht="25.5" x14ac:dyDescent="0.25">
      <c r="A175" s="151"/>
      <c r="B175" s="190"/>
      <c r="C175" s="211" t="s">
        <v>444</v>
      </c>
      <c r="D175" s="211" t="s">
        <v>432</v>
      </c>
      <c r="E175" s="211" t="s">
        <v>433</v>
      </c>
      <c r="F175" s="212" t="s">
        <v>194</v>
      </c>
      <c r="G175" s="243"/>
      <c r="H175" s="244">
        <v>0</v>
      </c>
      <c r="I175" s="245"/>
      <c r="J175" s="244">
        <v>0</v>
      </c>
      <c r="K175" s="245"/>
      <c r="L175" s="244">
        <v>0</v>
      </c>
      <c r="M175" s="245"/>
      <c r="N175" s="246">
        <v>107.67</v>
      </c>
    </row>
    <row r="176" spans="1:14" ht="25.5" x14ac:dyDescent="0.25">
      <c r="A176" s="151"/>
      <c r="B176" s="190"/>
      <c r="C176" s="211" t="s">
        <v>445</v>
      </c>
      <c r="D176" s="211" t="s">
        <v>437</v>
      </c>
      <c r="E176" s="211" t="s">
        <v>438</v>
      </c>
      <c r="F176" s="212" t="s">
        <v>194</v>
      </c>
      <c r="G176" s="243"/>
      <c r="H176" s="244">
        <v>2333</v>
      </c>
      <c r="I176" s="245"/>
      <c r="J176" s="244">
        <v>3833</v>
      </c>
      <c r="K176" s="245"/>
      <c r="L176" s="244">
        <v>3833</v>
      </c>
      <c r="M176" s="245"/>
      <c r="N176" s="246">
        <v>11501.12</v>
      </c>
    </row>
    <row r="177" spans="1:14" ht="25.5" x14ac:dyDescent="0.25">
      <c r="A177" s="151"/>
      <c r="B177" s="190"/>
      <c r="C177" s="211" t="s">
        <v>446</v>
      </c>
      <c r="D177" s="211" t="s">
        <v>447</v>
      </c>
      <c r="E177" s="211" t="s">
        <v>448</v>
      </c>
      <c r="F177" s="212" t="s">
        <v>194</v>
      </c>
      <c r="G177" s="243"/>
      <c r="H177" s="244">
        <v>120</v>
      </c>
      <c r="I177" s="245"/>
      <c r="J177" s="244">
        <v>120</v>
      </c>
      <c r="K177" s="245"/>
      <c r="L177" s="244">
        <v>240</v>
      </c>
      <c r="M177" s="245"/>
      <c r="N177" s="246">
        <v>600</v>
      </c>
    </row>
    <row r="178" spans="1:14" ht="38.25" x14ac:dyDescent="0.25">
      <c r="A178" s="151"/>
      <c r="B178" s="190"/>
      <c r="C178" s="211" t="s">
        <v>449</v>
      </c>
      <c r="D178" s="211" t="s">
        <v>447</v>
      </c>
      <c r="E178" s="211" t="s">
        <v>448</v>
      </c>
      <c r="F178" s="212" t="s">
        <v>194</v>
      </c>
      <c r="G178" s="243"/>
      <c r="H178" s="244">
        <v>0</v>
      </c>
      <c r="I178" s="245"/>
      <c r="J178" s="244">
        <v>0</v>
      </c>
      <c r="K178" s="245"/>
      <c r="L178" s="244">
        <v>100</v>
      </c>
      <c r="M178" s="245"/>
      <c r="N178" s="246">
        <v>100</v>
      </c>
    </row>
    <row r="179" spans="1:14" ht="25.5" x14ac:dyDescent="0.25">
      <c r="A179" s="151"/>
      <c r="B179" s="190"/>
      <c r="C179" s="211" t="s">
        <v>450</v>
      </c>
      <c r="D179" s="211" t="s">
        <v>447</v>
      </c>
      <c r="E179" s="211" t="s">
        <v>448</v>
      </c>
      <c r="F179" s="212" t="s">
        <v>194</v>
      </c>
      <c r="G179" s="243"/>
      <c r="H179" s="244">
        <v>0</v>
      </c>
      <c r="I179" s="245"/>
      <c r="J179" s="244">
        <v>0</v>
      </c>
      <c r="K179" s="245"/>
      <c r="L179" s="244">
        <v>0</v>
      </c>
      <c r="M179" s="245"/>
      <c r="N179" s="246">
        <v>949.56</v>
      </c>
    </row>
    <row r="180" spans="1:14" ht="25.5" x14ac:dyDescent="0.25">
      <c r="A180" s="151"/>
      <c r="B180" s="190"/>
      <c r="C180" s="211" t="s">
        <v>451</v>
      </c>
      <c r="D180" s="211" t="s">
        <v>432</v>
      </c>
      <c r="E180" s="211" t="s">
        <v>433</v>
      </c>
      <c r="F180" s="212" t="s">
        <v>194</v>
      </c>
      <c r="G180" s="243"/>
      <c r="H180" s="244">
        <v>3145</v>
      </c>
      <c r="I180" s="245"/>
      <c r="J180" s="244">
        <v>3145</v>
      </c>
      <c r="K180" s="245"/>
      <c r="L180" s="244">
        <v>3145</v>
      </c>
      <c r="M180" s="245"/>
      <c r="N180" s="246">
        <v>6750</v>
      </c>
    </row>
    <row r="181" spans="1:14" ht="25.5" x14ac:dyDescent="0.25">
      <c r="A181" s="151"/>
      <c r="B181" s="190"/>
      <c r="C181" s="211" t="s">
        <v>452</v>
      </c>
      <c r="D181" s="211" t="s">
        <v>447</v>
      </c>
      <c r="E181" s="211" t="s">
        <v>448</v>
      </c>
      <c r="F181" s="212" t="s">
        <v>194</v>
      </c>
      <c r="G181" s="243"/>
      <c r="H181" s="244">
        <v>0</v>
      </c>
      <c r="I181" s="245"/>
      <c r="J181" s="244">
        <v>0</v>
      </c>
      <c r="K181" s="245"/>
      <c r="L181" s="244">
        <v>500</v>
      </c>
      <c r="M181" s="245"/>
      <c r="N181" s="246">
        <v>729</v>
      </c>
    </row>
    <row r="182" spans="1:14" ht="25.5" x14ac:dyDescent="0.25">
      <c r="A182" s="151"/>
      <c r="B182" s="190"/>
      <c r="C182" s="191" t="s">
        <v>453</v>
      </c>
      <c r="D182" s="191" t="s">
        <v>423</v>
      </c>
      <c r="E182" s="191" t="s">
        <v>440</v>
      </c>
      <c r="F182" s="195" t="s">
        <v>194</v>
      </c>
      <c r="G182" s="233"/>
      <c r="H182" s="237">
        <v>0</v>
      </c>
      <c r="I182" s="235"/>
      <c r="J182" s="237">
        <v>1647</v>
      </c>
      <c r="K182" s="235"/>
      <c r="L182" s="237">
        <v>1647</v>
      </c>
      <c r="M182" s="235"/>
      <c r="N182" s="239">
        <v>1700</v>
      </c>
    </row>
    <row r="183" spans="1:14" x14ac:dyDescent="0.25">
      <c r="A183" s="151" t="s">
        <v>71</v>
      </c>
      <c r="B183" s="150" t="s">
        <v>70</v>
      </c>
      <c r="C183" s="192"/>
      <c r="D183" s="192"/>
      <c r="E183" s="192"/>
      <c r="F183" s="249"/>
      <c r="G183" s="83"/>
      <c r="H183" s="85"/>
      <c r="I183" s="85"/>
      <c r="J183" s="85"/>
      <c r="K183" s="85"/>
      <c r="L183" s="85"/>
      <c r="M183" s="85"/>
      <c r="N183" s="87"/>
    </row>
    <row r="184" spans="1:14" x14ac:dyDescent="0.25">
      <c r="A184" s="151" t="s">
        <v>72</v>
      </c>
      <c r="B184" s="150" t="s">
        <v>12</v>
      </c>
      <c r="C184" s="152"/>
      <c r="D184" s="152"/>
      <c r="E184" s="152"/>
      <c r="F184" s="165"/>
      <c r="G184" s="166"/>
      <c r="H184" s="167"/>
      <c r="I184" s="167"/>
      <c r="J184" s="167"/>
      <c r="K184" s="167"/>
      <c r="L184" s="167"/>
      <c r="M184" s="167"/>
      <c r="N184" s="168"/>
    </row>
    <row r="185" spans="1:14" x14ac:dyDescent="0.25">
      <c r="A185" s="151" t="s">
        <v>74</v>
      </c>
      <c r="B185" s="150" t="s">
        <v>73</v>
      </c>
      <c r="C185" s="203"/>
      <c r="D185" s="203"/>
      <c r="E185" s="203"/>
      <c r="F185" s="264"/>
      <c r="G185" s="166"/>
      <c r="H185" s="167">
        <f>SUM(H186:H191)</f>
        <v>0</v>
      </c>
      <c r="I185" s="167">
        <v>3735.62</v>
      </c>
      <c r="J185" s="167">
        <f>SUM(J186:J191)</f>
        <v>0</v>
      </c>
      <c r="K185" s="167">
        <v>3735.62</v>
      </c>
      <c r="L185" s="167">
        <f>SUM(L186:L191)</f>
        <v>2328.0500000000002</v>
      </c>
      <c r="M185" s="167">
        <v>7133.56</v>
      </c>
      <c r="N185" s="168">
        <f>SUM(N186:N191)</f>
        <v>4479.6400000000003</v>
      </c>
    </row>
    <row r="186" spans="1:14" ht="38.25" x14ac:dyDescent="0.25">
      <c r="A186" s="151"/>
      <c r="B186" s="190"/>
      <c r="C186" s="204" t="s">
        <v>454</v>
      </c>
      <c r="D186" s="204" t="s">
        <v>455</v>
      </c>
      <c r="E186" s="204" t="s">
        <v>456</v>
      </c>
      <c r="F186" s="206" t="s">
        <v>194</v>
      </c>
      <c r="G186" s="253"/>
      <c r="H186" s="258">
        <v>0</v>
      </c>
      <c r="I186" s="255"/>
      <c r="J186" s="258">
        <v>0</v>
      </c>
      <c r="K186" s="255"/>
      <c r="L186" s="258">
        <v>0</v>
      </c>
      <c r="M186" s="255"/>
      <c r="N186" s="259">
        <v>200</v>
      </c>
    </row>
    <row r="187" spans="1:14" ht="51" x14ac:dyDescent="0.25">
      <c r="A187" s="151"/>
      <c r="B187" s="190"/>
      <c r="C187" s="211" t="s">
        <v>457</v>
      </c>
      <c r="D187" s="211" t="s">
        <v>458</v>
      </c>
      <c r="E187" s="211" t="s">
        <v>459</v>
      </c>
      <c r="F187" s="212" t="s">
        <v>194</v>
      </c>
      <c r="G187" s="260"/>
      <c r="H187" s="261">
        <v>0</v>
      </c>
      <c r="I187" s="262"/>
      <c r="J187" s="261">
        <v>0</v>
      </c>
      <c r="K187" s="262"/>
      <c r="L187" s="261">
        <v>179.59</v>
      </c>
      <c r="M187" s="262"/>
      <c r="N187" s="263">
        <v>270.35000000000002</v>
      </c>
    </row>
    <row r="188" spans="1:14" ht="38.25" x14ac:dyDescent="0.25">
      <c r="A188" s="151"/>
      <c r="B188" s="190"/>
      <c r="C188" s="211" t="s">
        <v>460</v>
      </c>
      <c r="D188" s="211" t="s">
        <v>458</v>
      </c>
      <c r="E188" s="211" t="s">
        <v>459</v>
      </c>
      <c r="F188" s="212" t="s">
        <v>194</v>
      </c>
      <c r="G188" s="260"/>
      <c r="H188" s="261">
        <v>0</v>
      </c>
      <c r="I188" s="262"/>
      <c r="J188" s="261">
        <v>0</v>
      </c>
      <c r="K188" s="262"/>
      <c r="L188" s="261">
        <v>1523.17</v>
      </c>
      <c r="M188" s="262"/>
      <c r="N188" s="263">
        <v>2959.3</v>
      </c>
    </row>
    <row r="189" spans="1:14" ht="38.25" x14ac:dyDescent="0.25">
      <c r="A189" s="151"/>
      <c r="B189" s="190"/>
      <c r="C189" s="211" t="s">
        <v>461</v>
      </c>
      <c r="D189" s="211" t="s">
        <v>458</v>
      </c>
      <c r="E189" s="211" t="s">
        <v>459</v>
      </c>
      <c r="F189" s="212" t="s">
        <v>194</v>
      </c>
      <c r="G189" s="260"/>
      <c r="H189" s="261">
        <v>0</v>
      </c>
      <c r="I189" s="262"/>
      <c r="J189" s="261">
        <v>0</v>
      </c>
      <c r="K189" s="262"/>
      <c r="L189" s="261">
        <v>153.82</v>
      </c>
      <c r="M189" s="262"/>
      <c r="N189" s="263">
        <v>231.61</v>
      </c>
    </row>
    <row r="190" spans="1:14" ht="38.25" x14ac:dyDescent="0.25">
      <c r="A190" s="151"/>
      <c r="B190" s="190"/>
      <c r="C190" s="211" t="s">
        <v>462</v>
      </c>
      <c r="D190" s="211" t="s">
        <v>458</v>
      </c>
      <c r="E190" s="211" t="s">
        <v>459</v>
      </c>
      <c r="F190" s="212" t="s">
        <v>194</v>
      </c>
      <c r="G190" s="260"/>
      <c r="H190" s="261">
        <v>0</v>
      </c>
      <c r="I190" s="262"/>
      <c r="J190" s="261">
        <v>0</v>
      </c>
      <c r="K190" s="262"/>
      <c r="L190" s="261">
        <v>48.18</v>
      </c>
      <c r="M190" s="262"/>
      <c r="N190" s="263">
        <v>72.599999999999994</v>
      </c>
    </row>
    <row r="191" spans="1:14" ht="38.25" x14ac:dyDescent="0.25">
      <c r="A191" s="151"/>
      <c r="B191" s="190"/>
      <c r="C191" s="191" t="s">
        <v>463</v>
      </c>
      <c r="D191" s="191" t="s">
        <v>458</v>
      </c>
      <c r="E191" s="191" t="s">
        <v>459</v>
      </c>
      <c r="F191" s="195" t="s">
        <v>194</v>
      </c>
      <c r="G191" s="252"/>
      <c r="H191" s="256">
        <v>0</v>
      </c>
      <c r="I191" s="254"/>
      <c r="J191" s="256">
        <v>0</v>
      </c>
      <c r="K191" s="254"/>
      <c r="L191" s="256">
        <v>423.29</v>
      </c>
      <c r="M191" s="254"/>
      <c r="N191" s="257">
        <v>745.78</v>
      </c>
    </row>
    <row r="192" spans="1:14" x14ac:dyDescent="0.25">
      <c r="A192" s="151" t="s">
        <v>76</v>
      </c>
      <c r="B192" s="150" t="s">
        <v>75</v>
      </c>
      <c r="C192" s="192"/>
      <c r="D192" s="192"/>
      <c r="E192" s="192"/>
      <c r="F192" s="249"/>
      <c r="G192" s="83"/>
      <c r="H192" s="85"/>
      <c r="I192" s="85"/>
      <c r="J192" s="85"/>
      <c r="K192" s="85"/>
      <c r="L192" s="85"/>
      <c r="M192" s="85"/>
      <c r="N192" s="87"/>
    </row>
    <row r="193" spans="1:14" x14ac:dyDescent="0.25">
      <c r="A193" s="151" t="s">
        <v>78</v>
      </c>
      <c r="B193" s="150" t="s">
        <v>77</v>
      </c>
      <c r="C193" s="203"/>
      <c r="D193" s="203"/>
      <c r="E193" s="203"/>
      <c r="F193" s="264"/>
      <c r="G193" s="83">
        <v>582</v>
      </c>
      <c r="H193" s="85">
        <f>SUM(H194:H195)</f>
        <v>212</v>
      </c>
      <c r="I193" s="85">
        <v>953</v>
      </c>
      <c r="J193" s="85">
        <f>SUM(J194:J195)</f>
        <v>212</v>
      </c>
      <c r="K193" s="85">
        <v>1194</v>
      </c>
      <c r="L193" s="85">
        <f>SUM(L194:L195)</f>
        <v>266</v>
      </c>
      <c r="M193" s="85">
        <v>1598</v>
      </c>
      <c r="N193" s="87">
        <f>SUM(N194:N195)</f>
        <v>3748.1099999999997</v>
      </c>
    </row>
    <row r="194" spans="1:14" ht="38.25" x14ac:dyDescent="0.25">
      <c r="A194" s="151"/>
      <c r="B194" s="190"/>
      <c r="C194" s="204" t="s">
        <v>464</v>
      </c>
      <c r="D194" s="204" t="s">
        <v>465</v>
      </c>
      <c r="E194" s="204" t="s">
        <v>466</v>
      </c>
      <c r="F194" s="206" t="s">
        <v>194</v>
      </c>
      <c r="G194" s="234"/>
      <c r="H194" s="241">
        <v>0</v>
      </c>
      <c r="I194" s="236"/>
      <c r="J194" s="241">
        <v>0</v>
      </c>
      <c r="K194" s="236"/>
      <c r="L194" s="241">
        <v>0</v>
      </c>
      <c r="M194" s="236"/>
      <c r="N194" s="242">
        <v>2729.58</v>
      </c>
    </row>
    <row r="195" spans="1:14" ht="38.25" x14ac:dyDescent="0.25">
      <c r="A195" s="151"/>
      <c r="B195" s="190"/>
      <c r="C195" s="191" t="s">
        <v>467</v>
      </c>
      <c r="D195" s="191" t="s">
        <v>468</v>
      </c>
      <c r="E195" s="191" t="s">
        <v>469</v>
      </c>
      <c r="F195" s="195" t="s">
        <v>190</v>
      </c>
      <c r="G195" s="233"/>
      <c r="H195" s="237">
        <v>212</v>
      </c>
      <c r="I195" s="235"/>
      <c r="J195" s="237">
        <v>212</v>
      </c>
      <c r="K195" s="235"/>
      <c r="L195" s="237">
        <v>266</v>
      </c>
      <c r="M195" s="235"/>
      <c r="N195" s="239">
        <v>1018.53</v>
      </c>
    </row>
    <row r="196" spans="1:14" x14ac:dyDescent="0.25">
      <c r="A196" s="151" t="s">
        <v>80</v>
      </c>
      <c r="B196" s="150" t="s">
        <v>79</v>
      </c>
      <c r="C196" s="193"/>
      <c r="D196" s="193"/>
      <c r="E196" s="193"/>
      <c r="F196" s="251"/>
      <c r="G196" s="83">
        <v>621</v>
      </c>
      <c r="H196" s="85">
        <f>SUM(H197:H207)</f>
        <v>698</v>
      </c>
      <c r="I196" s="85">
        <v>5550.36</v>
      </c>
      <c r="J196" s="85">
        <f>SUM(J197:J207)</f>
        <v>11189.8</v>
      </c>
      <c r="K196" s="85">
        <v>6062.59</v>
      </c>
      <c r="L196" s="85">
        <f>SUM(L197:L207)</f>
        <v>11305.269999999999</v>
      </c>
      <c r="M196" s="85">
        <v>8005.18</v>
      </c>
      <c r="N196" s="87">
        <f>SUM(N197:N207)</f>
        <v>71877.540000000008</v>
      </c>
    </row>
    <row r="197" spans="1:14" ht="38.25" x14ac:dyDescent="0.25">
      <c r="A197" s="151"/>
      <c r="B197" s="190"/>
      <c r="C197" s="204" t="s">
        <v>470</v>
      </c>
      <c r="D197" s="204" t="s">
        <v>471</v>
      </c>
      <c r="E197" s="204" t="s">
        <v>472</v>
      </c>
      <c r="F197" s="206" t="s">
        <v>190</v>
      </c>
      <c r="G197" s="234"/>
      <c r="H197" s="241">
        <v>0</v>
      </c>
      <c r="I197" s="236"/>
      <c r="J197" s="241">
        <v>0</v>
      </c>
      <c r="K197" s="236"/>
      <c r="L197" s="241">
        <v>0</v>
      </c>
      <c r="M197" s="236"/>
      <c r="N197" s="242">
        <v>1000</v>
      </c>
    </row>
    <row r="198" spans="1:14" ht="25.5" x14ac:dyDescent="0.25">
      <c r="A198" s="151"/>
      <c r="B198" s="190"/>
      <c r="C198" s="211" t="s">
        <v>473</v>
      </c>
      <c r="D198" s="211" t="s">
        <v>474</v>
      </c>
      <c r="E198" s="211" t="s">
        <v>475</v>
      </c>
      <c r="F198" s="212" t="s">
        <v>194</v>
      </c>
      <c r="G198" s="243"/>
      <c r="H198" s="244">
        <v>0</v>
      </c>
      <c r="I198" s="245"/>
      <c r="J198" s="244">
        <v>0</v>
      </c>
      <c r="K198" s="245"/>
      <c r="L198" s="244">
        <v>0</v>
      </c>
      <c r="M198" s="245"/>
      <c r="N198" s="246">
        <v>600</v>
      </c>
    </row>
    <row r="199" spans="1:14" ht="25.5" x14ac:dyDescent="0.25">
      <c r="A199" s="151"/>
      <c r="B199" s="190"/>
      <c r="C199" s="211" t="s">
        <v>476</v>
      </c>
      <c r="D199" s="211" t="s">
        <v>477</v>
      </c>
      <c r="E199" s="211" t="s">
        <v>478</v>
      </c>
      <c r="F199" s="212" t="s">
        <v>194</v>
      </c>
      <c r="G199" s="243"/>
      <c r="H199" s="244">
        <v>0</v>
      </c>
      <c r="I199" s="245"/>
      <c r="J199" s="244">
        <v>1500</v>
      </c>
      <c r="K199" s="245"/>
      <c r="L199" s="244">
        <v>1500</v>
      </c>
      <c r="M199" s="245"/>
      <c r="N199" s="246">
        <v>5800</v>
      </c>
    </row>
    <row r="200" spans="1:14" ht="25.5" x14ac:dyDescent="0.25">
      <c r="A200" s="151"/>
      <c r="B200" s="190"/>
      <c r="C200" s="211" t="s">
        <v>479</v>
      </c>
      <c r="D200" s="211" t="s">
        <v>477</v>
      </c>
      <c r="E200" s="211" t="s">
        <v>480</v>
      </c>
      <c r="F200" s="212" t="s">
        <v>194</v>
      </c>
      <c r="G200" s="243"/>
      <c r="H200" s="244">
        <v>698</v>
      </c>
      <c r="I200" s="245"/>
      <c r="J200" s="244">
        <v>1339.67</v>
      </c>
      <c r="K200" s="245"/>
      <c r="L200" s="244">
        <v>1339.67</v>
      </c>
      <c r="M200" s="245"/>
      <c r="N200" s="246">
        <v>1693</v>
      </c>
    </row>
    <row r="201" spans="1:14" ht="38.25" x14ac:dyDescent="0.25">
      <c r="A201" s="151"/>
      <c r="B201" s="190"/>
      <c r="C201" s="211" t="s">
        <v>481</v>
      </c>
      <c r="D201" s="211" t="s">
        <v>482</v>
      </c>
      <c r="E201" s="211" t="s">
        <v>483</v>
      </c>
      <c r="F201" s="212" t="s">
        <v>194</v>
      </c>
      <c r="G201" s="243"/>
      <c r="H201" s="244">
        <v>0</v>
      </c>
      <c r="I201" s="245"/>
      <c r="J201" s="244">
        <v>4758</v>
      </c>
      <c r="K201" s="245"/>
      <c r="L201" s="244">
        <v>4758</v>
      </c>
      <c r="M201" s="245"/>
      <c r="N201" s="246">
        <v>47427</v>
      </c>
    </row>
    <row r="202" spans="1:14" ht="51" x14ac:dyDescent="0.25">
      <c r="A202" s="151"/>
      <c r="B202" s="190"/>
      <c r="C202" s="211" t="s">
        <v>484</v>
      </c>
      <c r="D202" s="211" t="s">
        <v>482</v>
      </c>
      <c r="E202" s="211" t="s">
        <v>483</v>
      </c>
      <c r="F202" s="212" t="s">
        <v>194</v>
      </c>
      <c r="G202" s="243"/>
      <c r="H202" s="244">
        <v>0</v>
      </c>
      <c r="I202" s="245"/>
      <c r="J202" s="244">
        <v>0</v>
      </c>
      <c r="K202" s="245"/>
      <c r="L202" s="244">
        <v>0</v>
      </c>
      <c r="M202" s="245"/>
      <c r="N202" s="246">
        <v>1622.74</v>
      </c>
    </row>
    <row r="203" spans="1:14" ht="25.5" x14ac:dyDescent="0.25">
      <c r="A203" s="151"/>
      <c r="B203" s="190"/>
      <c r="C203" s="211" t="s">
        <v>485</v>
      </c>
      <c r="D203" s="211" t="s">
        <v>486</v>
      </c>
      <c r="E203" s="211" t="s">
        <v>487</v>
      </c>
      <c r="F203" s="212" t="s">
        <v>190</v>
      </c>
      <c r="G203" s="243"/>
      <c r="H203" s="244">
        <v>0</v>
      </c>
      <c r="I203" s="245"/>
      <c r="J203" s="244">
        <v>0</v>
      </c>
      <c r="K203" s="245"/>
      <c r="L203" s="244">
        <v>0</v>
      </c>
      <c r="M203" s="245"/>
      <c r="N203" s="246">
        <v>1619.33</v>
      </c>
    </row>
    <row r="204" spans="1:14" ht="38.25" x14ac:dyDescent="0.25">
      <c r="A204" s="151"/>
      <c r="B204" s="190"/>
      <c r="C204" s="211" t="s">
        <v>488</v>
      </c>
      <c r="D204" s="211" t="s">
        <v>482</v>
      </c>
      <c r="E204" s="211" t="s">
        <v>483</v>
      </c>
      <c r="F204" s="212" t="s">
        <v>194</v>
      </c>
      <c r="G204" s="243"/>
      <c r="H204" s="244">
        <v>0</v>
      </c>
      <c r="I204" s="245"/>
      <c r="J204" s="244">
        <v>1885.73</v>
      </c>
      <c r="K204" s="245"/>
      <c r="L204" s="244">
        <v>1885.73</v>
      </c>
      <c r="M204" s="245"/>
      <c r="N204" s="246">
        <v>5200</v>
      </c>
    </row>
    <row r="205" spans="1:14" ht="25.5" x14ac:dyDescent="0.25">
      <c r="A205" s="151"/>
      <c r="B205" s="190"/>
      <c r="C205" s="211" t="s">
        <v>489</v>
      </c>
      <c r="D205" s="211" t="s">
        <v>482</v>
      </c>
      <c r="E205" s="211" t="s">
        <v>483</v>
      </c>
      <c r="F205" s="212" t="s">
        <v>194</v>
      </c>
      <c r="G205" s="243"/>
      <c r="H205" s="244">
        <v>0</v>
      </c>
      <c r="I205" s="245"/>
      <c r="J205" s="244">
        <v>1706.4</v>
      </c>
      <c r="K205" s="245"/>
      <c r="L205" s="244">
        <v>1706.4</v>
      </c>
      <c r="M205" s="245"/>
      <c r="N205" s="246">
        <v>5800</v>
      </c>
    </row>
    <row r="206" spans="1:14" ht="25.5" x14ac:dyDescent="0.25">
      <c r="A206" s="151"/>
      <c r="B206" s="190"/>
      <c r="C206" s="211" t="s">
        <v>490</v>
      </c>
      <c r="D206" s="211" t="s">
        <v>482</v>
      </c>
      <c r="E206" s="211" t="s">
        <v>483</v>
      </c>
      <c r="F206" s="212" t="s">
        <v>190</v>
      </c>
      <c r="G206" s="243"/>
      <c r="H206" s="244">
        <v>0</v>
      </c>
      <c r="I206" s="245"/>
      <c r="J206" s="244">
        <v>0</v>
      </c>
      <c r="K206" s="245"/>
      <c r="L206" s="244">
        <v>115.47</v>
      </c>
      <c r="M206" s="245"/>
      <c r="N206" s="246">
        <v>115.47</v>
      </c>
    </row>
    <row r="207" spans="1:14" x14ac:dyDescent="0.25">
      <c r="A207" s="151"/>
      <c r="B207" s="190"/>
      <c r="C207" s="191" t="s">
        <v>491</v>
      </c>
      <c r="D207" s="191" t="s">
        <v>492</v>
      </c>
      <c r="E207" s="191" t="s">
        <v>493</v>
      </c>
      <c r="F207" s="195" t="s">
        <v>194</v>
      </c>
      <c r="G207" s="233"/>
      <c r="H207" s="237">
        <v>0</v>
      </c>
      <c r="I207" s="235"/>
      <c r="J207" s="237">
        <v>0</v>
      </c>
      <c r="K207" s="235"/>
      <c r="L207" s="237">
        <v>0</v>
      </c>
      <c r="M207" s="235"/>
      <c r="N207" s="239">
        <v>1000</v>
      </c>
    </row>
    <row r="208" spans="1:14" x14ac:dyDescent="0.25">
      <c r="A208" s="154" t="s">
        <v>62</v>
      </c>
      <c r="B208" s="156" t="s">
        <v>127</v>
      </c>
      <c r="C208" s="192"/>
      <c r="D208" s="192"/>
      <c r="E208" s="192"/>
      <c r="F208" s="249"/>
      <c r="G208" s="75">
        <f>SUM(G107:G196)</f>
        <v>31300.39</v>
      </c>
      <c r="H208" s="76">
        <f>SUM(H196,H193,H192,H185,H184,H183,H162,H115,H112,H107)</f>
        <v>50094.73</v>
      </c>
      <c r="I208" s="76">
        <f>SUM(I196,I193,I192,I185,I184,I183,I162,I115,I112,I107)</f>
        <v>81343.5</v>
      </c>
      <c r="J208" s="76">
        <f>SUM(J196,J193,J192,J185,J184,J183,J162,J115,J112,J107)</f>
        <v>112060.73000000001</v>
      </c>
      <c r="K208" s="76">
        <f>SUM(K196,K193,K192,K185,K184,K183,K162,K115,K112,K107)</f>
        <v>132094.00999999998</v>
      </c>
      <c r="L208" s="76">
        <f>SUM(L196,L193,L192,L185,L184,L183,L162,L115,L112,L107)</f>
        <v>169798.05000000002</v>
      </c>
      <c r="M208" s="76">
        <f>SUM(M107:M196)</f>
        <v>184795.56</v>
      </c>
      <c r="N208" s="77">
        <f>SUM(N196,N193,N192,N185,N184,N183,N162,N115,N112,N107)</f>
        <v>364407.79999999993</v>
      </c>
    </row>
    <row r="209" spans="1:14" x14ac:dyDescent="0.25">
      <c r="A209" s="151" t="s">
        <v>83</v>
      </c>
      <c r="B209" s="150" t="s">
        <v>82</v>
      </c>
      <c r="C209" s="152"/>
      <c r="D209" s="152"/>
      <c r="E209" s="152"/>
      <c r="F209" s="165"/>
      <c r="G209" s="71"/>
      <c r="H209" s="73"/>
      <c r="I209" s="85"/>
      <c r="J209" s="85"/>
      <c r="K209" s="85"/>
      <c r="L209" s="85"/>
      <c r="M209" s="85"/>
      <c r="N209" s="169"/>
    </row>
    <row r="210" spans="1:14" x14ac:dyDescent="0.25">
      <c r="A210" s="151" t="s">
        <v>85</v>
      </c>
      <c r="B210" s="150" t="s">
        <v>84</v>
      </c>
      <c r="C210" s="203"/>
      <c r="D210" s="203"/>
      <c r="E210" s="203"/>
      <c r="F210" s="264"/>
      <c r="G210" s="166">
        <v>29.63</v>
      </c>
      <c r="H210" s="167">
        <f>SUM(H211:H215)</f>
        <v>951.6</v>
      </c>
      <c r="I210" s="167">
        <v>29.63</v>
      </c>
      <c r="J210" s="167">
        <f>SUM(J211:J215)</f>
        <v>1047.5999999999999</v>
      </c>
      <c r="K210" s="167">
        <v>29.63</v>
      </c>
      <c r="L210" s="167">
        <f>SUM(L211:L215)</f>
        <v>28723.35</v>
      </c>
      <c r="M210" s="167">
        <v>29.63</v>
      </c>
      <c r="N210" s="168">
        <f>SUM(N211:N215)</f>
        <v>70277.100000000006</v>
      </c>
    </row>
    <row r="211" spans="1:14" ht="25.5" x14ac:dyDescent="0.25">
      <c r="A211" s="151"/>
      <c r="B211" s="190"/>
      <c r="C211" s="204" t="s">
        <v>494</v>
      </c>
      <c r="D211" s="204" t="s">
        <v>495</v>
      </c>
      <c r="E211" s="204" t="s">
        <v>496</v>
      </c>
      <c r="F211" s="206" t="s">
        <v>194</v>
      </c>
      <c r="G211" s="253"/>
      <c r="H211" s="258">
        <v>0</v>
      </c>
      <c r="I211" s="255"/>
      <c r="J211" s="258">
        <v>0</v>
      </c>
      <c r="K211" s="255"/>
      <c r="L211" s="258">
        <v>0</v>
      </c>
      <c r="M211" s="255"/>
      <c r="N211" s="259">
        <v>2000</v>
      </c>
    </row>
    <row r="212" spans="1:14" ht="38.25" x14ac:dyDescent="0.25">
      <c r="A212" s="151"/>
      <c r="B212" s="190"/>
      <c r="C212" s="211" t="s">
        <v>497</v>
      </c>
      <c r="D212" s="211" t="s">
        <v>498</v>
      </c>
      <c r="E212" s="211" t="s">
        <v>499</v>
      </c>
      <c r="F212" s="212" t="s">
        <v>194</v>
      </c>
      <c r="G212" s="260"/>
      <c r="H212" s="261">
        <v>0</v>
      </c>
      <c r="I212" s="262"/>
      <c r="J212" s="261">
        <v>0</v>
      </c>
      <c r="K212" s="262"/>
      <c r="L212" s="261">
        <v>770.02</v>
      </c>
      <c r="M212" s="262"/>
      <c r="N212" s="263">
        <v>1000</v>
      </c>
    </row>
    <row r="213" spans="1:14" ht="89.25" x14ac:dyDescent="0.25">
      <c r="A213" s="151"/>
      <c r="B213" s="190"/>
      <c r="C213" s="211" t="s">
        <v>500</v>
      </c>
      <c r="D213" s="211" t="s">
        <v>495</v>
      </c>
      <c r="E213" s="211" t="s">
        <v>501</v>
      </c>
      <c r="F213" s="212" t="s">
        <v>194</v>
      </c>
      <c r="G213" s="260"/>
      <c r="H213" s="261">
        <v>0</v>
      </c>
      <c r="I213" s="262"/>
      <c r="J213" s="261">
        <v>0</v>
      </c>
      <c r="K213" s="262"/>
      <c r="L213" s="261">
        <v>26905.73</v>
      </c>
      <c r="M213" s="262"/>
      <c r="N213" s="263">
        <v>55434</v>
      </c>
    </row>
    <row r="214" spans="1:14" ht="25.5" x14ac:dyDescent="0.25">
      <c r="A214" s="151"/>
      <c r="B214" s="190"/>
      <c r="C214" s="211" t="s">
        <v>502</v>
      </c>
      <c r="D214" s="211" t="s">
        <v>495</v>
      </c>
      <c r="E214" s="211" t="s">
        <v>503</v>
      </c>
      <c r="F214" s="212" t="s">
        <v>194</v>
      </c>
      <c r="G214" s="260"/>
      <c r="H214" s="261">
        <v>0</v>
      </c>
      <c r="I214" s="262"/>
      <c r="J214" s="261">
        <v>96</v>
      </c>
      <c r="K214" s="262"/>
      <c r="L214" s="261">
        <v>96</v>
      </c>
      <c r="M214" s="262"/>
      <c r="N214" s="263">
        <v>10891.5</v>
      </c>
    </row>
    <row r="215" spans="1:14" ht="25.5" x14ac:dyDescent="0.25">
      <c r="A215" s="151"/>
      <c r="B215" s="190"/>
      <c r="C215" s="191" t="s">
        <v>504</v>
      </c>
      <c r="D215" s="191" t="s">
        <v>495</v>
      </c>
      <c r="E215" s="191" t="s">
        <v>503</v>
      </c>
      <c r="F215" s="195" t="s">
        <v>194</v>
      </c>
      <c r="G215" s="252"/>
      <c r="H215" s="256">
        <v>951.6</v>
      </c>
      <c r="I215" s="254"/>
      <c r="J215" s="256">
        <v>951.6</v>
      </c>
      <c r="K215" s="254"/>
      <c r="L215" s="256">
        <v>951.6</v>
      </c>
      <c r="M215" s="254"/>
      <c r="N215" s="257">
        <v>951.6</v>
      </c>
    </row>
    <row r="216" spans="1:14" x14ac:dyDescent="0.25">
      <c r="A216" s="151" t="s">
        <v>86</v>
      </c>
      <c r="B216" s="150" t="s">
        <v>0</v>
      </c>
      <c r="C216" s="193"/>
      <c r="D216" s="193"/>
      <c r="E216" s="193"/>
      <c r="F216" s="251"/>
      <c r="G216" s="83"/>
      <c r="H216" s="85">
        <v>0</v>
      </c>
      <c r="I216" s="85"/>
      <c r="J216" s="85">
        <v>49252.76</v>
      </c>
      <c r="K216" s="85"/>
      <c r="L216" s="85">
        <v>49252.76</v>
      </c>
      <c r="M216" s="85"/>
      <c r="N216" s="87">
        <v>50000</v>
      </c>
    </row>
    <row r="217" spans="1:14" ht="89.25" x14ac:dyDescent="0.25">
      <c r="A217" s="151"/>
      <c r="B217" s="190"/>
      <c r="C217" s="193" t="s">
        <v>505</v>
      </c>
      <c r="D217" s="193" t="s">
        <v>506</v>
      </c>
      <c r="E217" s="193" t="s">
        <v>507</v>
      </c>
      <c r="F217" s="197" t="s">
        <v>194</v>
      </c>
      <c r="G217" s="83"/>
      <c r="H217" s="238">
        <v>0</v>
      </c>
      <c r="I217" s="85"/>
      <c r="J217" s="238">
        <v>49252.76</v>
      </c>
      <c r="K217" s="85"/>
      <c r="L217" s="238">
        <v>49252.76</v>
      </c>
      <c r="M217" s="85"/>
      <c r="N217" s="240">
        <v>50000</v>
      </c>
    </row>
    <row r="218" spans="1:14" x14ac:dyDescent="0.25">
      <c r="A218" s="151" t="s">
        <v>87</v>
      </c>
      <c r="B218" s="150" t="s">
        <v>1</v>
      </c>
      <c r="C218" s="192"/>
      <c r="D218" s="192"/>
      <c r="E218" s="192"/>
      <c r="F218" s="249"/>
      <c r="G218" s="83"/>
      <c r="H218" s="85"/>
      <c r="I218" s="85"/>
      <c r="J218" s="85"/>
      <c r="K218" s="85"/>
      <c r="L218" s="85"/>
      <c r="M218" s="85"/>
      <c r="N218" s="87"/>
    </row>
    <row r="219" spans="1:14" x14ac:dyDescent="0.25">
      <c r="A219" s="151" t="s">
        <v>89</v>
      </c>
      <c r="B219" s="150" t="s">
        <v>88</v>
      </c>
      <c r="C219" s="203"/>
      <c r="D219" s="203"/>
      <c r="E219" s="203"/>
      <c r="F219" s="264"/>
      <c r="G219" s="170">
        <v>103057.24</v>
      </c>
      <c r="H219" s="171">
        <f>SUM(H220:H227)</f>
        <v>11475.1</v>
      </c>
      <c r="I219" s="171">
        <v>271852.18</v>
      </c>
      <c r="J219" s="171">
        <f>SUM(J220:J227)</f>
        <v>11507.1</v>
      </c>
      <c r="K219" s="171">
        <v>302940.73</v>
      </c>
      <c r="L219" s="171">
        <f>SUM(L220:L227)</f>
        <v>49356.11</v>
      </c>
      <c r="M219" s="171">
        <v>334304.96999999997</v>
      </c>
      <c r="N219" s="172">
        <f>SUM(N220:N227)</f>
        <v>187145.62</v>
      </c>
    </row>
    <row r="220" spans="1:14" ht="38.25" x14ac:dyDescent="0.25">
      <c r="A220" s="151"/>
      <c r="B220" s="190"/>
      <c r="C220" s="204" t="s">
        <v>508</v>
      </c>
      <c r="D220" s="204" t="s">
        <v>509</v>
      </c>
      <c r="E220" s="204" t="s">
        <v>510</v>
      </c>
      <c r="F220" s="206" t="s">
        <v>194</v>
      </c>
      <c r="G220" s="266"/>
      <c r="H220" s="271">
        <v>0</v>
      </c>
      <c r="I220" s="268"/>
      <c r="J220" s="271">
        <v>0</v>
      </c>
      <c r="K220" s="268"/>
      <c r="L220" s="271">
        <v>2433.9</v>
      </c>
      <c r="M220" s="268"/>
      <c r="N220" s="272">
        <v>2500</v>
      </c>
    </row>
    <row r="221" spans="1:14" ht="25.5" x14ac:dyDescent="0.25">
      <c r="A221" s="151"/>
      <c r="B221" s="190"/>
      <c r="C221" s="211" t="s">
        <v>511</v>
      </c>
      <c r="D221" s="211" t="s">
        <v>509</v>
      </c>
      <c r="E221" s="211" t="s">
        <v>510</v>
      </c>
      <c r="F221" s="212" t="s">
        <v>194</v>
      </c>
      <c r="G221" s="273"/>
      <c r="H221" s="274">
        <v>11475.1</v>
      </c>
      <c r="I221" s="275"/>
      <c r="J221" s="274">
        <v>11507.1</v>
      </c>
      <c r="K221" s="275"/>
      <c r="L221" s="274">
        <v>12241.5</v>
      </c>
      <c r="M221" s="275"/>
      <c r="N221" s="276">
        <v>12500</v>
      </c>
    </row>
    <row r="222" spans="1:14" ht="25.5" x14ac:dyDescent="0.25">
      <c r="A222" s="151"/>
      <c r="B222" s="190"/>
      <c r="C222" s="211" t="s">
        <v>512</v>
      </c>
      <c r="D222" s="211" t="s">
        <v>509</v>
      </c>
      <c r="E222" s="211" t="s">
        <v>510</v>
      </c>
      <c r="F222" s="212" t="s">
        <v>194</v>
      </c>
      <c r="G222" s="273"/>
      <c r="H222" s="274">
        <v>0</v>
      </c>
      <c r="I222" s="275"/>
      <c r="J222" s="274">
        <v>0</v>
      </c>
      <c r="K222" s="275"/>
      <c r="L222" s="274">
        <v>0</v>
      </c>
      <c r="M222" s="275"/>
      <c r="N222" s="276">
        <v>2500</v>
      </c>
    </row>
    <row r="223" spans="1:14" ht="89.25" x14ac:dyDescent="0.25">
      <c r="A223" s="151"/>
      <c r="B223" s="190"/>
      <c r="C223" s="211" t="s">
        <v>513</v>
      </c>
      <c r="D223" s="211" t="s">
        <v>509</v>
      </c>
      <c r="E223" s="211" t="s">
        <v>510</v>
      </c>
      <c r="F223" s="212" t="s">
        <v>194</v>
      </c>
      <c r="G223" s="273"/>
      <c r="H223" s="274">
        <v>0</v>
      </c>
      <c r="I223" s="275"/>
      <c r="J223" s="274">
        <v>0</v>
      </c>
      <c r="K223" s="275"/>
      <c r="L223" s="274">
        <v>0</v>
      </c>
      <c r="M223" s="275"/>
      <c r="N223" s="276">
        <v>4586.8900000000003</v>
      </c>
    </row>
    <row r="224" spans="1:14" ht="25.5" x14ac:dyDescent="0.25">
      <c r="A224" s="151"/>
      <c r="B224" s="190"/>
      <c r="C224" s="211" t="s">
        <v>514</v>
      </c>
      <c r="D224" s="211" t="s">
        <v>509</v>
      </c>
      <c r="E224" s="211" t="s">
        <v>510</v>
      </c>
      <c r="F224" s="212" t="s">
        <v>194</v>
      </c>
      <c r="G224" s="273"/>
      <c r="H224" s="274">
        <v>0</v>
      </c>
      <c r="I224" s="275"/>
      <c r="J224" s="274">
        <v>0</v>
      </c>
      <c r="K224" s="275"/>
      <c r="L224" s="274">
        <v>34680.71</v>
      </c>
      <c r="M224" s="275"/>
      <c r="N224" s="276">
        <v>94165.3</v>
      </c>
    </row>
    <row r="225" spans="1:14" ht="25.5" x14ac:dyDescent="0.25">
      <c r="A225" s="151"/>
      <c r="B225" s="190"/>
      <c r="C225" s="211" t="s">
        <v>515</v>
      </c>
      <c r="D225" s="211" t="s">
        <v>509</v>
      </c>
      <c r="E225" s="211" t="s">
        <v>510</v>
      </c>
      <c r="F225" s="212" t="s">
        <v>194</v>
      </c>
      <c r="G225" s="273"/>
      <c r="H225" s="274">
        <v>0</v>
      </c>
      <c r="I225" s="275"/>
      <c r="J225" s="274">
        <v>0</v>
      </c>
      <c r="K225" s="275"/>
      <c r="L225" s="274">
        <v>0</v>
      </c>
      <c r="M225" s="275"/>
      <c r="N225" s="276">
        <v>14016</v>
      </c>
    </row>
    <row r="226" spans="1:14" ht="51" x14ac:dyDescent="0.25">
      <c r="A226" s="151"/>
      <c r="B226" s="190"/>
      <c r="C226" s="211" t="s">
        <v>516</v>
      </c>
      <c r="D226" s="211" t="s">
        <v>509</v>
      </c>
      <c r="E226" s="211" t="s">
        <v>510</v>
      </c>
      <c r="F226" s="212" t="s">
        <v>194</v>
      </c>
      <c r="G226" s="273"/>
      <c r="H226" s="274">
        <v>0</v>
      </c>
      <c r="I226" s="275"/>
      <c r="J226" s="274">
        <v>0</v>
      </c>
      <c r="K226" s="275"/>
      <c r="L226" s="274">
        <v>0</v>
      </c>
      <c r="M226" s="275"/>
      <c r="N226" s="276">
        <v>55555.55</v>
      </c>
    </row>
    <row r="227" spans="1:14" ht="38.25" x14ac:dyDescent="0.25">
      <c r="A227" s="151"/>
      <c r="B227" s="190"/>
      <c r="C227" s="191" t="s">
        <v>517</v>
      </c>
      <c r="D227" s="191" t="s">
        <v>509</v>
      </c>
      <c r="E227" s="191" t="s">
        <v>510</v>
      </c>
      <c r="F227" s="195" t="s">
        <v>194</v>
      </c>
      <c r="G227" s="265"/>
      <c r="H227" s="269">
        <v>0</v>
      </c>
      <c r="I227" s="267"/>
      <c r="J227" s="269">
        <v>0</v>
      </c>
      <c r="K227" s="267"/>
      <c r="L227" s="269">
        <v>0</v>
      </c>
      <c r="M227" s="267"/>
      <c r="N227" s="270">
        <v>1321.88</v>
      </c>
    </row>
    <row r="228" spans="1:14" x14ac:dyDescent="0.25">
      <c r="A228" s="154" t="s">
        <v>81</v>
      </c>
      <c r="B228" s="156" t="s">
        <v>126</v>
      </c>
      <c r="C228" s="192"/>
      <c r="D228" s="192"/>
      <c r="E228" s="192"/>
      <c r="F228" s="249"/>
      <c r="G228" s="75">
        <f>SUM(G209:G219)</f>
        <v>103086.87000000001</v>
      </c>
      <c r="H228" s="76">
        <f>SUM(H219,H218,H216,H210,H209)</f>
        <v>12426.7</v>
      </c>
      <c r="I228" s="76">
        <f>SUM(I209:I219)</f>
        <v>271881.81</v>
      </c>
      <c r="J228" s="76">
        <f>SUM(J219,J218,J216,J210,J209)</f>
        <v>61807.46</v>
      </c>
      <c r="K228" s="76">
        <f>SUM(K209:K219)</f>
        <v>302970.36</v>
      </c>
      <c r="L228" s="76">
        <f>SUM(L219,L218,L216,L210,L209)</f>
        <v>127332.22</v>
      </c>
      <c r="M228" s="76">
        <f>SUM(M209:M219)</f>
        <v>334334.59999999998</v>
      </c>
      <c r="N228" s="77">
        <f>SUM(N219,N218,N216,N210,N209)</f>
        <v>307422.71999999997</v>
      </c>
    </row>
    <row r="229" spans="1:14" x14ac:dyDescent="0.25">
      <c r="A229" s="151" t="s">
        <v>92</v>
      </c>
      <c r="B229" s="150" t="s">
        <v>91</v>
      </c>
      <c r="C229" s="152"/>
      <c r="D229" s="152"/>
      <c r="E229" s="152"/>
      <c r="F229" s="165"/>
      <c r="G229" s="83"/>
      <c r="H229" s="85"/>
      <c r="I229" s="85"/>
      <c r="J229" s="85"/>
      <c r="K229" s="85"/>
      <c r="L229" s="85"/>
      <c r="M229" s="85"/>
      <c r="N229" s="87"/>
    </row>
    <row r="230" spans="1:14" x14ac:dyDescent="0.25">
      <c r="A230" s="151" t="s">
        <v>94</v>
      </c>
      <c r="B230" s="150" t="s">
        <v>93</v>
      </c>
      <c r="C230" s="152"/>
      <c r="D230" s="152"/>
      <c r="E230" s="152"/>
      <c r="F230" s="165"/>
      <c r="G230" s="83"/>
      <c r="H230" s="85"/>
      <c r="I230" s="85"/>
      <c r="J230" s="85"/>
      <c r="K230" s="85"/>
      <c r="L230" s="85"/>
      <c r="M230" s="85"/>
      <c r="N230" s="87"/>
    </row>
    <row r="231" spans="1:14" x14ac:dyDescent="0.25">
      <c r="A231" s="151" t="s">
        <v>96</v>
      </c>
      <c r="B231" s="150" t="s">
        <v>95</v>
      </c>
      <c r="C231" s="152"/>
      <c r="D231" s="152"/>
      <c r="E231" s="152"/>
      <c r="F231" s="165"/>
      <c r="G231" s="83"/>
      <c r="H231" s="85"/>
      <c r="I231" s="85"/>
      <c r="J231" s="85"/>
      <c r="K231" s="85"/>
      <c r="L231" s="85"/>
      <c r="M231" s="85"/>
      <c r="N231" s="87"/>
    </row>
    <row r="232" spans="1:14" x14ac:dyDescent="0.25">
      <c r="A232" s="151" t="s">
        <v>98</v>
      </c>
      <c r="B232" s="150" t="s">
        <v>97</v>
      </c>
      <c r="C232" s="152"/>
      <c r="D232" s="152"/>
      <c r="E232" s="152"/>
      <c r="F232" s="165"/>
      <c r="G232" s="83"/>
      <c r="H232" s="85"/>
      <c r="I232" s="85"/>
      <c r="J232" s="85"/>
      <c r="K232" s="85"/>
      <c r="L232" s="85"/>
      <c r="M232" s="85"/>
      <c r="N232" s="87"/>
    </row>
    <row r="233" spans="1:14" x14ac:dyDescent="0.25">
      <c r="A233" s="154" t="s">
        <v>90</v>
      </c>
      <c r="B233" s="156" t="s">
        <v>125</v>
      </c>
      <c r="C233" s="152"/>
      <c r="D233" s="152"/>
      <c r="E233" s="152"/>
      <c r="F233" s="165"/>
      <c r="G233" s="75">
        <f>SUM(G229:G232)</f>
        <v>0</v>
      </c>
      <c r="H233" s="173">
        <f>SUM(H232,H231,H230,H229)</f>
        <v>0</v>
      </c>
      <c r="I233" s="173">
        <f>SUM(I229:I232)</f>
        <v>0</v>
      </c>
      <c r="J233" s="173">
        <f>SUM(J232,J231,J230,J229)</f>
        <v>0</v>
      </c>
      <c r="K233" s="173">
        <f>SUM(K229:K232)</f>
        <v>0</v>
      </c>
      <c r="L233" s="173">
        <f>SUM(L232,L231,L230,L229)</f>
        <v>0</v>
      </c>
      <c r="M233" s="173">
        <f>SUM(M229:M232)</f>
        <v>0</v>
      </c>
      <c r="N233" s="174">
        <f>SUM(N232,N231,N230,N229)</f>
        <v>0</v>
      </c>
    </row>
    <row r="234" spans="1:14" x14ac:dyDescent="0.25">
      <c r="A234" s="151" t="s">
        <v>101</v>
      </c>
      <c r="B234" s="150" t="s">
        <v>100</v>
      </c>
      <c r="C234" s="152"/>
      <c r="D234" s="152"/>
      <c r="E234" s="152"/>
      <c r="F234" s="165"/>
      <c r="G234" s="83"/>
      <c r="H234" s="85"/>
      <c r="I234" s="85"/>
      <c r="J234" s="85"/>
      <c r="K234" s="85"/>
      <c r="L234" s="85"/>
      <c r="M234" s="85"/>
      <c r="N234" s="87"/>
    </row>
    <row r="235" spans="1:14" x14ac:dyDescent="0.25">
      <c r="A235" s="151" t="s">
        <v>103</v>
      </c>
      <c r="B235" s="150" t="s">
        <v>102</v>
      </c>
      <c r="C235" s="152"/>
      <c r="D235" s="152"/>
      <c r="E235" s="152"/>
      <c r="F235" s="165"/>
      <c r="G235" s="83"/>
      <c r="H235" s="85"/>
      <c r="I235" s="85"/>
      <c r="J235" s="85"/>
      <c r="K235" s="85"/>
      <c r="L235" s="85"/>
      <c r="M235" s="85"/>
      <c r="N235" s="87"/>
    </row>
    <row r="236" spans="1:14" x14ac:dyDescent="0.25">
      <c r="A236" s="151" t="s">
        <v>105</v>
      </c>
      <c r="B236" s="150" t="s">
        <v>104</v>
      </c>
      <c r="C236" s="203"/>
      <c r="D236" s="203"/>
      <c r="E236" s="203"/>
      <c r="F236" s="264"/>
      <c r="G236" s="83"/>
      <c r="H236" s="85">
        <v>0</v>
      </c>
      <c r="I236" s="85">
        <v>12744.3</v>
      </c>
      <c r="J236" s="85">
        <v>0</v>
      </c>
      <c r="K236" s="85">
        <v>12744.3</v>
      </c>
      <c r="L236" s="85">
        <v>14151.87</v>
      </c>
      <c r="M236" s="85">
        <v>25826.28</v>
      </c>
      <c r="N236" s="87">
        <v>28680.2</v>
      </c>
    </row>
    <row r="237" spans="1:14" ht="51" x14ac:dyDescent="0.25">
      <c r="A237" s="151"/>
      <c r="B237" s="190"/>
      <c r="C237" s="193" t="s">
        <v>518</v>
      </c>
      <c r="D237" s="193" t="s">
        <v>519</v>
      </c>
      <c r="E237" s="193" t="s">
        <v>520</v>
      </c>
      <c r="F237" s="197" t="s">
        <v>194</v>
      </c>
      <c r="G237" s="83"/>
      <c r="H237" s="238">
        <v>0</v>
      </c>
      <c r="I237" s="85"/>
      <c r="J237" s="238">
        <v>0</v>
      </c>
      <c r="K237" s="85"/>
      <c r="L237" s="238">
        <v>14151.87</v>
      </c>
      <c r="M237" s="85"/>
      <c r="N237" s="240">
        <v>28680.2</v>
      </c>
    </row>
    <row r="238" spans="1:14" x14ac:dyDescent="0.25">
      <c r="A238" s="151" t="s">
        <v>107</v>
      </c>
      <c r="B238" s="150" t="s">
        <v>106</v>
      </c>
      <c r="C238" s="192"/>
      <c r="D238" s="192"/>
      <c r="E238" s="192"/>
      <c r="F238" s="249"/>
      <c r="G238" s="83"/>
      <c r="H238" s="85"/>
      <c r="I238" s="85"/>
      <c r="J238" s="85"/>
      <c r="K238" s="85"/>
      <c r="L238" s="85"/>
      <c r="M238" s="85"/>
      <c r="N238" s="87"/>
    </row>
    <row r="239" spans="1:14" x14ac:dyDescent="0.25">
      <c r="A239" s="151" t="s">
        <v>109</v>
      </c>
      <c r="B239" s="150" t="s">
        <v>108</v>
      </c>
      <c r="C239" s="152"/>
      <c r="D239" s="152"/>
      <c r="E239" s="152"/>
      <c r="F239" s="165"/>
      <c r="G239" s="83"/>
      <c r="H239" s="85"/>
      <c r="I239" s="85"/>
      <c r="J239" s="85"/>
      <c r="K239" s="85"/>
      <c r="L239" s="85"/>
      <c r="M239" s="85"/>
      <c r="N239" s="87"/>
    </row>
    <row r="240" spans="1:14" x14ac:dyDescent="0.25">
      <c r="A240" s="154" t="s">
        <v>99</v>
      </c>
      <c r="B240" s="156" t="s">
        <v>124</v>
      </c>
      <c r="C240" s="152"/>
      <c r="D240" s="152"/>
      <c r="E240" s="152"/>
      <c r="F240" s="165"/>
      <c r="G240" s="175">
        <f>SUM(G234:G239)</f>
        <v>0</v>
      </c>
      <c r="H240" s="173">
        <f>SUM(H239,H238,H236,H235,H234)</f>
        <v>0</v>
      </c>
      <c r="I240" s="173">
        <f>SUM(I234:I239)</f>
        <v>12744.3</v>
      </c>
      <c r="J240" s="173">
        <f>SUM(J239,J238,J236,J235,J234)</f>
        <v>0</v>
      </c>
      <c r="K240" s="173">
        <f>SUM(K239,K238,K236,K235,K234)</f>
        <v>12744.3</v>
      </c>
      <c r="L240" s="173">
        <f>SUM(L239,L238,L236,L235,L234)</f>
        <v>14151.87</v>
      </c>
      <c r="M240" s="173">
        <f>SUM(M239,M238,M236,M235,M234)</f>
        <v>25826.28</v>
      </c>
      <c r="N240" s="174">
        <f>SUM(N239,N238,N236,N235,N234)</f>
        <v>28680.2</v>
      </c>
    </row>
    <row r="241" spans="1:14" x14ac:dyDescent="0.25">
      <c r="A241" s="151" t="s">
        <v>168</v>
      </c>
      <c r="B241" s="176" t="s">
        <v>175</v>
      </c>
      <c r="C241" s="177"/>
      <c r="D241" s="177"/>
      <c r="E241" s="177"/>
      <c r="F241" s="178"/>
      <c r="G241" s="83"/>
      <c r="H241" s="85"/>
      <c r="I241" s="85"/>
      <c r="J241" s="85"/>
      <c r="K241" s="85"/>
      <c r="L241" s="85"/>
      <c r="M241" s="85"/>
      <c r="N241" s="87"/>
    </row>
    <row r="242" spans="1:14" ht="30" x14ac:dyDescent="0.25">
      <c r="A242" s="154" t="s">
        <v>176</v>
      </c>
      <c r="B242" s="179" t="s">
        <v>128</v>
      </c>
      <c r="C242" s="177"/>
      <c r="D242" s="177"/>
      <c r="E242" s="177"/>
      <c r="F242" s="178"/>
      <c r="G242" s="180">
        <f t="shared" ref="G242:N242" si="8">G241</f>
        <v>0</v>
      </c>
      <c r="H242" s="181">
        <f t="shared" si="8"/>
        <v>0</v>
      </c>
      <c r="I242" s="181">
        <f t="shared" si="8"/>
        <v>0</v>
      </c>
      <c r="J242" s="181">
        <f t="shared" si="8"/>
        <v>0</v>
      </c>
      <c r="K242" s="181">
        <f t="shared" si="8"/>
        <v>0</v>
      </c>
      <c r="L242" s="181">
        <f t="shared" si="8"/>
        <v>0</v>
      </c>
      <c r="M242" s="181">
        <f t="shared" si="8"/>
        <v>0</v>
      </c>
      <c r="N242" s="182">
        <f t="shared" si="8"/>
        <v>0</v>
      </c>
    </row>
    <row r="243" spans="1:14" x14ac:dyDescent="0.25">
      <c r="A243" s="151" t="s">
        <v>112</v>
      </c>
      <c r="B243" s="150" t="s">
        <v>111</v>
      </c>
      <c r="C243" s="203"/>
      <c r="D243" s="203"/>
      <c r="E243" s="203"/>
      <c r="F243" s="264"/>
      <c r="G243" s="83">
        <v>13195.24</v>
      </c>
      <c r="H243" s="85">
        <f>SUM(H244:H249)</f>
        <v>6390.9000000000005</v>
      </c>
      <c r="I243" s="85">
        <v>43664.08</v>
      </c>
      <c r="J243" s="85">
        <f>SUM(J244:J249)</f>
        <v>20869.129999999997</v>
      </c>
      <c r="K243" s="85">
        <v>59628.52</v>
      </c>
      <c r="L243" s="85">
        <f>SUM(L244:L249)</f>
        <v>39537.1</v>
      </c>
      <c r="M243" s="85">
        <v>73093.36</v>
      </c>
      <c r="N243" s="87">
        <f>SUM(N244:N249)</f>
        <v>115837.6</v>
      </c>
    </row>
    <row r="244" spans="1:14" ht="38.25" x14ac:dyDescent="0.25">
      <c r="A244" s="151"/>
      <c r="B244" s="190"/>
      <c r="C244" s="204" t="s">
        <v>521</v>
      </c>
      <c r="D244" s="204" t="s">
        <v>522</v>
      </c>
      <c r="E244" s="204" t="s">
        <v>523</v>
      </c>
      <c r="F244" s="206" t="s">
        <v>194</v>
      </c>
      <c r="G244" s="234"/>
      <c r="H244" s="241">
        <v>620.34</v>
      </c>
      <c r="I244" s="236"/>
      <c r="J244" s="241">
        <v>1243.6199999999999</v>
      </c>
      <c r="K244" s="236"/>
      <c r="L244" s="241">
        <v>1954.95</v>
      </c>
      <c r="M244" s="236"/>
      <c r="N244" s="242">
        <v>3500</v>
      </c>
    </row>
    <row r="245" spans="1:14" ht="25.5" x14ac:dyDescent="0.25">
      <c r="A245" s="151"/>
      <c r="B245" s="190"/>
      <c r="C245" s="211" t="s">
        <v>524</v>
      </c>
      <c r="D245" s="211" t="s">
        <v>525</v>
      </c>
      <c r="E245" s="211" t="s">
        <v>526</v>
      </c>
      <c r="F245" s="212" t="s">
        <v>194</v>
      </c>
      <c r="G245" s="243"/>
      <c r="H245" s="244">
        <v>337.6</v>
      </c>
      <c r="I245" s="245"/>
      <c r="J245" s="244">
        <v>337.6</v>
      </c>
      <c r="K245" s="245"/>
      <c r="L245" s="244">
        <v>337.6</v>
      </c>
      <c r="M245" s="245"/>
      <c r="N245" s="246">
        <v>337.6</v>
      </c>
    </row>
    <row r="246" spans="1:14" ht="38.25" x14ac:dyDescent="0.25">
      <c r="A246" s="151"/>
      <c r="B246" s="190"/>
      <c r="C246" s="211" t="s">
        <v>527</v>
      </c>
      <c r="D246" s="211" t="s">
        <v>528</v>
      </c>
      <c r="E246" s="211" t="s">
        <v>529</v>
      </c>
      <c r="F246" s="212" t="s">
        <v>286</v>
      </c>
      <c r="G246" s="243"/>
      <c r="H246" s="244">
        <v>2423.34</v>
      </c>
      <c r="I246" s="245"/>
      <c r="J246" s="244">
        <v>4937.83</v>
      </c>
      <c r="K246" s="245"/>
      <c r="L246" s="244">
        <v>7752.35</v>
      </c>
      <c r="M246" s="245"/>
      <c r="N246" s="246">
        <v>15000</v>
      </c>
    </row>
    <row r="247" spans="1:14" ht="38.25" x14ac:dyDescent="0.25">
      <c r="A247" s="151"/>
      <c r="B247" s="190"/>
      <c r="C247" s="211" t="s">
        <v>530</v>
      </c>
      <c r="D247" s="211" t="s">
        <v>531</v>
      </c>
      <c r="E247" s="211" t="s">
        <v>532</v>
      </c>
      <c r="F247" s="212" t="s">
        <v>194</v>
      </c>
      <c r="G247" s="243"/>
      <c r="H247" s="244">
        <v>517.28</v>
      </c>
      <c r="I247" s="245"/>
      <c r="J247" s="244">
        <v>583.28</v>
      </c>
      <c r="K247" s="245"/>
      <c r="L247" s="244">
        <v>2748.22</v>
      </c>
      <c r="M247" s="245"/>
      <c r="N247" s="246">
        <v>8000</v>
      </c>
    </row>
    <row r="248" spans="1:14" ht="38.25" x14ac:dyDescent="0.25">
      <c r="A248" s="151"/>
      <c r="B248" s="190"/>
      <c r="C248" s="211" t="s">
        <v>533</v>
      </c>
      <c r="D248" s="211" t="s">
        <v>534</v>
      </c>
      <c r="E248" s="211" t="s">
        <v>535</v>
      </c>
      <c r="F248" s="212" t="s">
        <v>194</v>
      </c>
      <c r="G248" s="243"/>
      <c r="H248" s="244">
        <v>1492.34</v>
      </c>
      <c r="I248" s="245"/>
      <c r="J248" s="244">
        <v>12766.8</v>
      </c>
      <c r="K248" s="245"/>
      <c r="L248" s="244">
        <v>25743.98</v>
      </c>
      <c r="M248" s="245"/>
      <c r="N248" s="246">
        <v>85000</v>
      </c>
    </row>
    <row r="249" spans="1:14" ht="25.5" x14ac:dyDescent="0.25">
      <c r="A249" s="151"/>
      <c r="B249" s="190"/>
      <c r="C249" s="191" t="s">
        <v>536</v>
      </c>
      <c r="D249" s="191" t="s">
        <v>537</v>
      </c>
      <c r="E249" s="191" t="s">
        <v>538</v>
      </c>
      <c r="F249" s="195" t="s">
        <v>190</v>
      </c>
      <c r="G249" s="233"/>
      <c r="H249" s="237">
        <v>1000</v>
      </c>
      <c r="I249" s="235"/>
      <c r="J249" s="237">
        <v>1000</v>
      </c>
      <c r="K249" s="235"/>
      <c r="L249" s="237">
        <v>1000</v>
      </c>
      <c r="M249" s="235"/>
      <c r="N249" s="239">
        <v>4000</v>
      </c>
    </row>
    <row r="250" spans="1:14" x14ac:dyDescent="0.25">
      <c r="A250" s="151" t="s">
        <v>114</v>
      </c>
      <c r="B250" s="150" t="s">
        <v>113</v>
      </c>
      <c r="C250" s="193"/>
      <c r="D250" s="193"/>
      <c r="E250" s="193"/>
      <c r="F250" s="251"/>
      <c r="G250" s="83">
        <v>1000</v>
      </c>
      <c r="H250" s="85">
        <f>SUM(H251:H253)</f>
        <v>0</v>
      </c>
      <c r="I250" s="85">
        <v>1140.4000000000001</v>
      </c>
      <c r="J250" s="85">
        <f>SUM(J251:J253)</f>
        <v>1291.1199999999999</v>
      </c>
      <c r="K250" s="85">
        <v>3471.17</v>
      </c>
      <c r="L250" s="85">
        <f>SUM(L251:L253)</f>
        <v>1506.12</v>
      </c>
      <c r="M250" s="85">
        <v>4151.17</v>
      </c>
      <c r="N250" s="87">
        <f>SUM(N251:N253)</f>
        <v>18013.02</v>
      </c>
    </row>
    <row r="251" spans="1:14" ht="25.5" x14ac:dyDescent="0.25">
      <c r="A251" s="151"/>
      <c r="B251" s="190"/>
      <c r="C251" s="204" t="s">
        <v>539</v>
      </c>
      <c r="D251" s="204" t="s">
        <v>540</v>
      </c>
      <c r="E251" s="204" t="s">
        <v>541</v>
      </c>
      <c r="F251" s="206" t="s">
        <v>194</v>
      </c>
      <c r="G251" s="234"/>
      <c r="H251" s="241">
        <v>0</v>
      </c>
      <c r="I251" s="236"/>
      <c r="J251" s="241">
        <v>0</v>
      </c>
      <c r="K251" s="236"/>
      <c r="L251" s="241">
        <v>0</v>
      </c>
      <c r="M251" s="236"/>
      <c r="N251" s="242">
        <v>5000</v>
      </c>
    </row>
    <row r="252" spans="1:14" ht="38.25" x14ac:dyDescent="0.25">
      <c r="A252" s="151"/>
      <c r="B252" s="190"/>
      <c r="C252" s="211" t="s">
        <v>542</v>
      </c>
      <c r="D252" s="211" t="s">
        <v>543</v>
      </c>
      <c r="E252" s="211" t="s">
        <v>544</v>
      </c>
      <c r="F252" s="212" t="s">
        <v>190</v>
      </c>
      <c r="G252" s="243"/>
      <c r="H252" s="244">
        <v>0</v>
      </c>
      <c r="I252" s="245"/>
      <c r="J252" s="244">
        <v>1291.1199999999999</v>
      </c>
      <c r="K252" s="245"/>
      <c r="L252" s="244">
        <v>1506.12</v>
      </c>
      <c r="M252" s="245"/>
      <c r="N252" s="246">
        <v>10013.02</v>
      </c>
    </row>
    <row r="253" spans="1:14" ht="25.5" x14ac:dyDescent="0.25">
      <c r="A253" s="151"/>
      <c r="B253" s="190"/>
      <c r="C253" s="191" t="s">
        <v>545</v>
      </c>
      <c r="D253" s="191" t="s">
        <v>540</v>
      </c>
      <c r="E253" s="191" t="s">
        <v>541</v>
      </c>
      <c r="F253" s="195" t="s">
        <v>194</v>
      </c>
      <c r="G253" s="233"/>
      <c r="H253" s="237">
        <v>0</v>
      </c>
      <c r="I253" s="235"/>
      <c r="J253" s="237">
        <v>0</v>
      </c>
      <c r="K253" s="235"/>
      <c r="L253" s="237">
        <v>0</v>
      </c>
      <c r="M253" s="235"/>
      <c r="N253" s="239">
        <v>3000</v>
      </c>
    </row>
    <row r="254" spans="1:14" x14ac:dyDescent="0.25">
      <c r="A254" s="154" t="s">
        <v>110</v>
      </c>
      <c r="B254" s="156" t="s">
        <v>123</v>
      </c>
      <c r="C254" s="192"/>
      <c r="D254" s="192"/>
      <c r="E254" s="192"/>
      <c r="F254" s="249"/>
      <c r="G254" s="183">
        <f t="shared" ref="G254:N254" si="9">+G243+G250</f>
        <v>14195.24</v>
      </c>
      <c r="H254" s="184">
        <f t="shared" si="9"/>
        <v>6390.9000000000005</v>
      </c>
      <c r="I254" s="184">
        <f t="shared" si="9"/>
        <v>44804.480000000003</v>
      </c>
      <c r="J254" s="184">
        <f t="shared" si="9"/>
        <v>22160.249999999996</v>
      </c>
      <c r="K254" s="184">
        <f t="shared" si="9"/>
        <v>63099.689999999995</v>
      </c>
      <c r="L254" s="184">
        <f t="shared" si="9"/>
        <v>41043.22</v>
      </c>
      <c r="M254" s="184">
        <f t="shared" si="9"/>
        <v>77244.53</v>
      </c>
      <c r="N254" s="185">
        <f t="shared" si="9"/>
        <v>133850.62</v>
      </c>
    </row>
    <row r="255" spans="1:14" ht="17.25" x14ac:dyDescent="0.25">
      <c r="A255" s="186" t="s">
        <v>137</v>
      </c>
      <c r="B255" s="51" t="s">
        <v>144</v>
      </c>
      <c r="C255" s="143"/>
      <c r="D255" s="143"/>
      <c r="E255" s="143"/>
      <c r="F255" s="144"/>
      <c r="G255" s="187"/>
      <c r="H255" s="188">
        <v>0</v>
      </c>
      <c r="I255" s="188"/>
      <c r="J255" s="188">
        <v>0</v>
      </c>
      <c r="K255" s="188"/>
      <c r="L255" s="188">
        <v>0</v>
      </c>
      <c r="M255" s="188"/>
      <c r="N255" s="189">
        <v>0</v>
      </c>
    </row>
    <row r="256" spans="1:14" x14ac:dyDescent="0.25">
      <c r="A256" s="4" t="s">
        <v>132</v>
      </c>
      <c r="B256" s="3"/>
      <c r="C256" s="145"/>
      <c r="D256" s="145"/>
      <c r="E256" s="145"/>
      <c r="F256" s="145"/>
      <c r="G256" s="135">
        <f t="shared" ref="G256:N256" si="10">+G255+G254+G242+G240+G233+G228+G208</f>
        <v>148582.5</v>
      </c>
      <c r="H256" s="136">
        <f t="shared" si="10"/>
        <v>68912.33</v>
      </c>
      <c r="I256" s="136">
        <f t="shared" si="10"/>
        <v>410774.08999999997</v>
      </c>
      <c r="J256" s="136">
        <f t="shared" si="10"/>
        <v>196028.44</v>
      </c>
      <c r="K256" s="136">
        <f t="shared" si="10"/>
        <v>510908.36</v>
      </c>
      <c r="L256" s="136">
        <f t="shared" si="10"/>
        <v>352325.36</v>
      </c>
      <c r="M256" s="136">
        <f t="shared" si="10"/>
        <v>622200.97</v>
      </c>
      <c r="N256" s="137">
        <f t="shared" si="10"/>
        <v>834361.33999999985</v>
      </c>
    </row>
    <row r="257" spans="1:14" x14ac:dyDescent="0.25">
      <c r="A257" s="4" t="s">
        <v>174</v>
      </c>
      <c r="B257" s="3"/>
      <c r="C257" s="142"/>
      <c r="D257" s="142"/>
      <c r="E257" s="142"/>
      <c r="F257" s="142"/>
      <c r="G257" s="16"/>
      <c r="H257" s="100">
        <v>0</v>
      </c>
      <c r="I257" s="17"/>
      <c r="J257" s="100">
        <v>0</v>
      </c>
      <c r="K257" s="17"/>
      <c r="L257" s="100">
        <v>0</v>
      </c>
      <c r="M257" s="17"/>
      <c r="N257" s="102">
        <v>0</v>
      </c>
    </row>
    <row r="258" spans="1:14" x14ac:dyDescent="0.25">
      <c r="A258" s="31"/>
      <c r="B258" s="56"/>
      <c r="C258" s="56"/>
      <c r="D258" s="56"/>
      <c r="E258" s="56"/>
      <c r="F258" s="56"/>
      <c r="G258" s="57"/>
      <c r="H258" s="57"/>
      <c r="I258" s="57"/>
      <c r="J258" s="57"/>
      <c r="K258" s="57"/>
      <c r="L258" s="57"/>
      <c r="M258" s="57"/>
      <c r="N258" s="58"/>
    </row>
    <row r="259" spans="1:14" x14ac:dyDescent="0.25">
      <c r="A259" s="59"/>
      <c r="B259" s="60" t="s">
        <v>129</v>
      </c>
      <c r="C259" s="146"/>
      <c r="D259" s="146"/>
      <c r="E259" s="146"/>
      <c r="F259" s="146"/>
      <c r="G259" s="136">
        <f t="shared" ref="G259:N259" si="11">+G101-G256</f>
        <v>198561.23000000004</v>
      </c>
      <c r="H259" s="136">
        <f t="shared" si="11"/>
        <v>325117.06</v>
      </c>
      <c r="I259" s="136">
        <f t="shared" si="11"/>
        <v>162493.43000000005</v>
      </c>
      <c r="J259" s="136">
        <f t="shared" si="11"/>
        <v>331880.57</v>
      </c>
      <c r="K259" s="136">
        <f t="shared" si="11"/>
        <v>148901.39000000001</v>
      </c>
      <c r="L259" s="136">
        <f t="shared" si="11"/>
        <v>259308.62</v>
      </c>
      <c r="M259" s="136">
        <f t="shared" si="11"/>
        <v>118636.1100000001</v>
      </c>
      <c r="N259" s="137">
        <f t="shared" si="11"/>
        <v>163316.06000000006</v>
      </c>
    </row>
    <row r="260" spans="1:14" s="37" customFormat="1" x14ac:dyDescent="0.2">
      <c r="A260" s="59"/>
      <c r="B260" s="60" t="s">
        <v>163</v>
      </c>
      <c r="C260" s="147"/>
      <c r="D260" s="147"/>
      <c r="E260" s="147"/>
      <c r="F260" s="147"/>
      <c r="G260" s="18"/>
      <c r="H260" s="140">
        <f>+H102-H257</f>
        <v>0</v>
      </c>
      <c r="I260" s="19"/>
      <c r="J260" s="140">
        <f>+J102-J257</f>
        <v>0</v>
      </c>
      <c r="K260" s="19"/>
      <c r="L260" s="140">
        <f>+L102-L257</f>
        <v>0</v>
      </c>
      <c r="M260" s="19"/>
      <c r="N260" s="138">
        <f>+N102-N257</f>
        <v>0</v>
      </c>
    </row>
    <row r="261" spans="1:14" s="37" customFormat="1" x14ac:dyDescent="0.25">
      <c r="A261" s="61"/>
      <c r="B261" s="60" t="s">
        <v>134</v>
      </c>
      <c r="C261" s="146"/>
      <c r="D261" s="146"/>
      <c r="E261" s="146"/>
      <c r="F261" s="146"/>
      <c r="G261" s="136">
        <v>0</v>
      </c>
      <c r="H261" s="136">
        <f>IF(H259&lt;0,-H259,0)</f>
        <v>0</v>
      </c>
      <c r="I261" s="136">
        <v>0</v>
      </c>
      <c r="J261" s="136">
        <f>IF(J259&lt;0,-J259,0)</f>
        <v>0</v>
      </c>
      <c r="K261" s="136">
        <v>0</v>
      </c>
      <c r="L261" s="136">
        <f>IF(L259&lt;0,-L259,0)</f>
        <v>0</v>
      </c>
      <c r="M261" s="136">
        <v>0</v>
      </c>
      <c r="N261" s="139">
        <f>IF(N259&lt;0,-N259,0)</f>
        <v>0</v>
      </c>
    </row>
    <row r="262" spans="1:14" s="20" customFormat="1" ht="21" customHeight="1" x14ac:dyDescent="0.2">
      <c r="A262" s="2" t="s">
        <v>149</v>
      </c>
      <c r="B262" s="2"/>
      <c r="C262" s="2"/>
      <c r="D262" s="2"/>
      <c r="E262" s="2"/>
      <c r="F262" s="2"/>
      <c r="G262" s="2"/>
      <c r="H262" s="2"/>
      <c r="I262" s="2"/>
      <c r="J262" s="2"/>
      <c r="K262" s="2"/>
      <c r="L262" s="2"/>
      <c r="M262" s="2"/>
      <c r="N262" s="2"/>
    </row>
    <row r="263" spans="1:14" s="20" customFormat="1" ht="21" customHeight="1" x14ac:dyDescent="0.2">
      <c r="A263" s="1" t="s">
        <v>151</v>
      </c>
      <c r="B263" s="1"/>
      <c r="C263" s="1"/>
      <c r="D263" s="1"/>
      <c r="E263" s="1"/>
      <c r="F263" s="1"/>
      <c r="G263" s="1"/>
      <c r="H263" s="1"/>
      <c r="I263" s="1"/>
      <c r="J263" s="1"/>
      <c r="K263" s="1"/>
      <c r="L263" s="1"/>
      <c r="M263" s="1"/>
      <c r="N263" s="1"/>
    </row>
    <row r="264" spans="1:14" s="20" customFormat="1" ht="21" customHeight="1" x14ac:dyDescent="0.2">
      <c r="A264" s="14" t="s">
        <v>167</v>
      </c>
      <c r="B264" s="14"/>
      <c r="C264" s="14"/>
      <c r="D264" s="14"/>
      <c r="E264" s="14"/>
      <c r="F264" s="14"/>
      <c r="G264" s="14"/>
      <c r="H264" s="14"/>
      <c r="I264" s="14"/>
      <c r="J264" s="14"/>
      <c r="K264" s="14"/>
      <c r="L264" s="14"/>
      <c r="M264" s="14"/>
      <c r="N264" s="14"/>
    </row>
  </sheetData>
  <sheetProtection password="D3C7" sheet="1" objects="1" scenarios="1"/>
  <mergeCells count="39">
    <mergeCell ref="A7:N7"/>
    <mergeCell ref="B1:N2"/>
    <mergeCell ref="A3:N3"/>
    <mergeCell ref="A4:N4"/>
    <mergeCell ref="A5:N5"/>
    <mergeCell ref="A6:N6"/>
    <mergeCell ref="A101:B101"/>
    <mergeCell ref="A8:N8"/>
    <mergeCell ref="A9:N9"/>
    <mergeCell ref="A11:A13"/>
    <mergeCell ref="B11:B13"/>
    <mergeCell ref="C11:C13"/>
    <mergeCell ref="D11:D13"/>
    <mergeCell ref="E11:E13"/>
    <mergeCell ref="F11:F13"/>
    <mergeCell ref="G11:N11"/>
    <mergeCell ref="G12:H12"/>
    <mergeCell ref="I12:J12"/>
    <mergeCell ref="K12:L12"/>
    <mergeCell ref="M12:N12"/>
    <mergeCell ref="A99:B99"/>
    <mergeCell ref="A100:B100"/>
    <mergeCell ref="E104:E106"/>
    <mergeCell ref="A102:B102"/>
    <mergeCell ref="A104:A106"/>
    <mergeCell ref="B104:B106"/>
    <mergeCell ref="C104:C106"/>
    <mergeCell ref="D104:D106"/>
    <mergeCell ref="F104:F106"/>
    <mergeCell ref="G104:N104"/>
    <mergeCell ref="G105:H105"/>
    <mergeCell ref="I105:J105"/>
    <mergeCell ref="K105:L105"/>
    <mergeCell ref="M105:N105"/>
    <mergeCell ref="A256:B256"/>
    <mergeCell ref="A257:B257"/>
    <mergeCell ref="A262:N262"/>
    <mergeCell ref="A263:N263"/>
    <mergeCell ref="A264:N264"/>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 Germagno</cp:lastModifiedBy>
  <cp:lastPrinted>2025-01-31T15:01:04Z</cp:lastPrinted>
  <dcterms:created xsi:type="dcterms:W3CDTF">2015-02-26T11:29:02Z</dcterms:created>
  <dcterms:modified xsi:type="dcterms:W3CDTF">2025-10-01T12:48:59Z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